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ažetak" sheetId="1" r:id="rId1"/>
    <sheet name=" Račun prihoda i rashoda" sheetId="2" r:id="rId2"/>
    <sheet name="Rashodi i prihodi prema izvoru" sheetId="3" r:id="rId3"/>
    <sheet name="Rashodi prema funkcijskoj klas " sheetId="4" r:id="rId4"/>
    <sheet name="Posebni dio  " sheetId="5" r:id="rId5"/>
  </sheets>
  <definedNames/>
  <calcPr fullCalcOnLoad="1"/>
</workbook>
</file>

<file path=xl/sharedStrings.xml><?xml version="1.0" encoding="utf-8"?>
<sst xmlns="http://schemas.openxmlformats.org/spreadsheetml/2006/main" count="1252" uniqueCount="354">
  <si>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</si>
  <si>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</si>
  <si>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</si>
  <si>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</si>
  <si>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</si>
  <si>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</si>
  <si>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</si>
  <si>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</si>
  <si>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</si>
  <si>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I. OPĆI DIO</t>
  </si>
  <si>
    <t>Materijalni rashodi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</si>
  <si>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</si>
  <si>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</si>
  <si>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</si>
  <si>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</si>
  <si>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</si>
  <si>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</si>
  <si>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</si>
  <si>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</si>
  <si>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</si>
  <si>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</si>
  <si>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</si>
  <si>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</si>
  <si>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</si>
  <si>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</si>
  <si>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</si>
  <si>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</si>
  <si>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>TEKUĆI PLAN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</si>
  <si>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</si>
  <si>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</si>
  <si>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</si>
  <si>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</si>
  <si>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</si>
  <si>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</si>
  <si>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</si>
  <si>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</si>
  <si>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</si>
  <si>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</si>
  <si>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</si>
  <si>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</si>
  <si>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</si>
  <si>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</si>
  <si>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>Pomoći od međunarodnih organizacija te institucija i tijela EU</t>
  </si>
  <si>
    <t>Tekuće pomoći od institucija i tijela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</si>
  <si>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</si>
  <si>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</si>
  <si>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</si>
  <si>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</si>
  <si>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</si>
  <si>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sredstava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</si>
  <si>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</si>
  <si>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</si>
  <si>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</si>
  <si>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</si>
  <si>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Donacije od pravnih i fizičkih osoba izvan proračuna i povrat donacija po protestiranim jamstvima</t>
  </si>
  <si>
    <t>Tekuće donacije</t>
  </si>
  <si>
    <t>Prihodi od nadležnog proračuna i od HZZO-a na temelju ugovornih obveza</t>
  </si>
  <si>
    <t>Prihodi od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</si>
  <si>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</si>
  <si>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</si>
  <si>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 xml:space="preserve">Ostali rashodi za zaposlene </t>
  </si>
  <si>
    <t>Doprinosi na plaće</t>
  </si>
  <si>
    <t>Doprinosi za obvezno zdravstveno osiguranje</t>
  </si>
  <si>
    <t>Stručno usavršavanje zaposlenika</t>
  </si>
  <si>
    <t>Ostale naknade troškova zaposlenima</t>
  </si>
  <si>
    <t>Rashodi za materijal i energiju</t>
  </si>
  <si>
    <t>Naknade za prijevoz, za rad na terenu i odvojeni život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</si>
  <si>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</si>
  <si>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</si>
  <si>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</si>
  <si>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</si>
  <si>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</si>
  <si>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</si>
  <si>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</si>
  <si>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</si>
  <si>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</si>
  <si>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</si>
  <si>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Zdravstevene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</si>
  <si>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</si>
  <si>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</si>
  <si>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</si>
  <si>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</si>
  <si>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Naknada za rad predstavničkih i izvršnih tijela, povjerenstva i slično</t>
  </si>
  <si>
    <t>Ostali nespomenuti rashodi poslovanja</t>
  </si>
  <si>
    <t>Naknada troškova osobama izvan radnog odnosa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</si>
  <si>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</si>
  <si>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</si>
  <si>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</si>
  <si>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</si>
  <si>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</si>
  <si>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</si>
  <si>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 xml:space="preserve">Bankarske usluge i usluge platnog prometa </t>
  </si>
  <si>
    <t>Zatezne kamate</t>
  </si>
  <si>
    <t>Ostali nespomenuti financijski rashodi</t>
  </si>
  <si>
    <t>Rashodi za nabavu proizvedene dugotrajne imovine</t>
  </si>
  <si>
    <t>Nematerijalna imovina</t>
  </si>
  <si>
    <t>Licence</t>
  </si>
  <si>
    <t>Postrojenja i oprema</t>
  </si>
  <si>
    <t>Uredska oprena u namještaj</t>
  </si>
  <si>
    <t>Sportska i glazbena oprema</t>
  </si>
  <si>
    <t>Uređaji, strojevi i oprema za ostale namjene</t>
  </si>
  <si>
    <t>Knjige, umjetnička djela i ostale izložbene vrijednosti</t>
  </si>
  <si>
    <t>Muzejski izlošci i predmeti prirodnih rijetkosti</t>
  </si>
  <si>
    <t>Nematerijalna proizvedena imovina</t>
  </si>
  <si>
    <t>Ulaganje u računalne programe</t>
  </si>
  <si>
    <t>Rashodi za dodatna ulaganja na nefinancijskoj imovini</t>
  </si>
  <si>
    <t>Dodatna ulaganja na građevinskim objektima</t>
  </si>
  <si>
    <t>5 Pomoći</t>
  </si>
  <si>
    <t>6 Donacije</t>
  </si>
  <si>
    <t>71 Ostali vlastiti prihodi od obavljanja djelatnosti</t>
  </si>
  <si>
    <t>7 Prihodi od prodaje ili zamjene nefinancijske imovine i naknade s naslova osiguranja</t>
  </si>
  <si>
    <t>8 Namjenski primici</t>
  </si>
  <si>
    <t>81 Tekuće pomoći od institucije i tijela EU</t>
  </si>
  <si>
    <t>82 Prihodi neprofitnih organizacija iz EU</t>
  </si>
  <si>
    <t>11 Opći prihodi i primici - Tekuće pomoći</t>
  </si>
  <si>
    <t>08 Rekreacija, kultura i religija</t>
  </si>
  <si>
    <t>082 Služba kulture</t>
  </si>
  <si>
    <t>3111</t>
  </si>
  <si>
    <t>Ostali rashodi za zaposlene</t>
  </si>
  <si>
    <t>3121</t>
  </si>
  <si>
    <t>3132</t>
  </si>
  <si>
    <t>3212</t>
  </si>
  <si>
    <t>3213</t>
  </si>
  <si>
    <t>3223</t>
  </si>
  <si>
    <t>3233</t>
  </si>
  <si>
    <t>3291</t>
  </si>
  <si>
    <t>Naknade za rad predstavničkih i izvršnih tijela, povjerenstava i slično</t>
  </si>
  <si>
    <t>3211</t>
  </si>
  <si>
    <t>3214</t>
  </si>
  <si>
    <t>3221</t>
  </si>
  <si>
    <t>3224</t>
  </si>
  <si>
    <t>3225</t>
  </si>
  <si>
    <t>3231</t>
  </si>
  <si>
    <t>3232</t>
  </si>
  <si>
    <t>3234</t>
  </si>
  <si>
    <t>3236</t>
  </si>
  <si>
    <t>Zdravstvene i veterinarske usluge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</si>
  <si>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</si>
  <si>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</si>
  <si>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</si>
  <si>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</si>
  <si>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</si>
  <si>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</si>
  <si>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</si>
  <si>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</si>
  <si>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</si>
  <si>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Bankarske usluge i usluge platnog prometa</t>
  </si>
  <si>
    <t>3433</t>
  </si>
  <si>
    <t>3434</t>
  </si>
  <si>
    <t>4123</t>
  </si>
  <si>
    <t>4227</t>
  </si>
  <si>
    <t>4243</t>
  </si>
  <si>
    <t>3241</t>
  </si>
  <si>
    <t>3235</t>
  </si>
  <si>
    <t>4226</t>
  </si>
  <si>
    <t>4511</t>
  </si>
  <si>
    <t>4221</t>
  </si>
  <si>
    <t>Uredska oprema i namještaj</t>
  </si>
  <si>
    <t>4262</t>
  </si>
  <si>
    <t>Ulaganja u računalne programe</t>
  </si>
  <si>
    <t>12 Opći prihodi i primici- Kapitalne pomoći</t>
  </si>
  <si>
    <t>53 Pomoći iz državnog proračuna - Tekuće pomoći</t>
  </si>
  <si>
    <t>55 Pomoći iz državnog proračuna - Kapitalne pomoći</t>
  </si>
  <si>
    <t>61 Tekuće donacije od neprofitnih organizacija</t>
  </si>
  <si>
    <t xml:space="preserve">62 Tekuće donacije od trgovačkih društava </t>
  </si>
  <si>
    <t>INDEKS 1</t>
  </si>
  <si>
    <t>INDEKS 2</t>
  </si>
  <si>
    <t>32 Prihodi od pruženih usluga- prodaja ulaznica</t>
  </si>
  <si>
    <t>33 Prihodi od pruženih usluga - glazbena škola</t>
  </si>
  <si>
    <t>UKUPNO PRIHODI</t>
  </si>
  <si>
    <t>IZVJEŠTAJ O RASHODIMA I PRIHODIMA PREMA FUNKCIJSKOJ KLASIFIKACIJI</t>
  </si>
  <si>
    <t xml:space="preserve">IZVJEŠTAJ PO PROGRAMSKOJ KLASIFIKACIJI </t>
  </si>
  <si>
    <t>GACKO PUČKO OTVORENO UČILIŠTE OTOČAC
TRG DRAŽENA BOBINCA 2
53220 OTOČAC
OIB: 89510026782</t>
  </si>
  <si>
    <t xml:space="preserve">IZVRŠENJE 
2022. </t>
  </si>
  <si>
    <t>OSTVARENJE
2022.</t>
  </si>
  <si>
    <t>IZVRŠENJE 2023.</t>
  </si>
  <si>
    <t>IZVORNI PLAN  2023.</t>
  </si>
  <si>
    <t>TEKUĆI PLAN 2023.</t>
  </si>
  <si>
    <t>OSTVARENJE 
2022.</t>
  </si>
  <si>
    <t>IZVORNI PLAN 2023.</t>
  </si>
  <si>
    <t xml:space="preserve">IZVRŠENJE 
2023. </t>
  </si>
  <si>
    <t/>
  </si>
  <si>
    <t>Organizacijska klasifikacija</t>
  </si>
  <si>
    <t>Izvori</t>
  </si>
  <si>
    <t>Projekt/Aktivnost</t>
  </si>
  <si>
    <t>VRSTA RASHODA I IZDATAKA</t>
  </si>
  <si>
    <t>1</t>
  </si>
  <si>
    <t>2</t>
  </si>
  <si>
    <t>3</t>
  </si>
  <si>
    <t>4</t>
  </si>
  <si>
    <t>UKUPNO RASHODI I IZDATCI</t>
  </si>
  <si>
    <t>RAZDJEL 1 GACKO PUČKO OTVORENO UČILIŠTE</t>
  </si>
  <si>
    <t>Izvor 1. Opći prihodi i primici- PK (Nadležni proračun)</t>
  </si>
  <si>
    <t>Izvor 1.1. Opći prihodi i primici - PK -Tekuće pomoći iz Grads. prorač.</t>
  </si>
  <si>
    <t>Izvor 1.2. Opći prihodi i primici- Kapitalne pomoći iz Grads. prorač.</t>
  </si>
  <si>
    <t>Izvor 3. Vlastiti prihodi - PK</t>
  </si>
  <si>
    <t>Izvor 3.2. Vlastiti prihodi PK</t>
  </si>
  <si>
    <t>Izvor 5. Tekuće pomoći iz državnog proračuna - PK</t>
  </si>
  <si>
    <t>Izvor 5.3. Tekuće pomoći iz državnog proračuna - PK</t>
  </si>
  <si>
    <t>Izvor 5.5. Kapitalne pomoći iz državnog proračuna - PK</t>
  </si>
  <si>
    <t>Izvor 6. Donacije</t>
  </si>
  <si>
    <t>Izvor 6.2. Tekuće donacije - PK</t>
  </si>
  <si>
    <t>Izvor 7. Vlastiti prihodi</t>
  </si>
  <si>
    <t>Izvor 7.1. Ostali vlastiti prihodi od obavljanja djelatnosti</t>
  </si>
  <si>
    <t xml:space="preserve">Izvor 8. Tekuće pomoći od institucija i tijela EU </t>
  </si>
  <si>
    <t xml:space="preserve">Izvor 8.1. Tekuće pomoći od institucija i tijela EU </t>
  </si>
  <si>
    <t>Izvor 8.2. Prihodi od uplata sudionika Erasmus+ projekta</t>
  </si>
  <si>
    <t>1001</t>
  </si>
  <si>
    <t>Program: FINANCIRANJE REDOVNE DJELATNOSTI</t>
  </si>
  <si>
    <t>A100001</t>
  </si>
  <si>
    <t>Aktivnost: FINANCIRANJE REDOVNE DJELATNOSTI</t>
  </si>
  <si>
    <t>31</t>
  </si>
  <si>
    <t>32</t>
  </si>
  <si>
    <t>41</t>
  </si>
  <si>
    <t xml:space="preserve">Ostale naknade troškova zaposlenima                                                                 </t>
  </si>
  <si>
    <t xml:space="preserve">Pristojbe i naknade                                                                                 </t>
  </si>
  <si>
    <t>34</t>
  </si>
  <si>
    <t>1002</t>
  </si>
  <si>
    <t>Program: MUZEJSKO- GALERIJSKA DJELATNOST</t>
  </si>
  <si>
    <t>A100002</t>
  </si>
  <si>
    <t>Aktivnost: MUZEJSKO- GALERIJSKA DJELATNOST</t>
  </si>
  <si>
    <t>42</t>
  </si>
  <si>
    <t>1003</t>
  </si>
  <si>
    <t>Program: KULTURNO-UMJETNIČKI AMATERIZAM</t>
  </si>
  <si>
    <t>A100003</t>
  </si>
  <si>
    <t>Aktivnost: KULTURNO-UMJETNIČKI AMATERIZAM</t>
  </si>
  <si>
    <t>1004</t>
  </si>
  <si>
    <t>Program: LIKOVNA KOLONIJA "LIKOM GACKE"</t>
  </si>
  <si>
    <t>A100004</t>
  </si>
  <si>
    <t>Aktivnost: LIKOVNA KOLONIJA "LIKOM GACKE"</t>
  </si>
  <si>
    <t xml:space="preserve">Naknade troškova osobama izvan radnog odnosa                                                        </t>
  </si>
  <si>
    <t>1005</t>
  </si>
  <si>
    <t>Program: AMATERSKO KAZALIŠTE "ARUPIUM"</t>
  </si>
  <si>
    <t>A100005</t>
  </si>
  <si>
    <t>Aktivnost: AMATERSKO KAZALIŠTE "ARUPIUM"</t>
  </si>
  <si>
    <t>1006</t>
  </si>
  <si>
    <t>Program: FD "OTOČAC"</t>
  </si>
  <si>
    <t>A100006</t>
  </si>
  <si>
    <t>Aktivnost: FD "OTOČAC"</t>
  </si>
  <si>
    <t>1007</t>
  </si>
  <si>
    <t>Program: GLAZBENA ŠKOLA</t>
  </si>
  <si>
    <t>A100007</t>
  </si>
  <si>
    <t>Aktivnost: GLAZBENA ŠKOLA</t>
  </si>
  <si>
    <t>1008</t>
  </si>
  <si>
    <t>Program: SMOTRA FOLKLORA OTOČAC</t>
  </si>
  <si>
    <t>A100008</t>
  </si>
  <si>
    <t>Aktivnost: SMOTRA FOLKLORA OTOČAC</t>
  </si>
  <si>
    <t>1009</t>
  </si>
  <si>
    <t>Program: KINOTEČNA DJELATNOST</t>
  </si>
  <si>
    <t>A100009</t>
  </si>
  <si>
    <t>Aktivnost: KINOTEČNA DJELATNOST</t>
  </si>
  <si>
    <t>1010</t>
  </si>
  <si>
    <t>Program: TAMBURAŠKI ORKESTAR</t>
  </si>
  <si>
    <t>A100010</t>
  </si>
  <si>
    <t>Aktivnost: TAMBURAŠKI ORKESTAR</t>
  </si>
  <si>
    <t>1011</t>
  </si>
  <si>
    <t>Program: IZVOĐENJE PREDSTAVE GOSTUJUĆIH KAZALIŠTA</t>
  </si>
  <si>
    <t>A100011</t>
  </si>
  <si>
    <t>Aktivnost: IZVOĐENJE PREDSTAVE GOSTUJUĆIH KAZALIŠTA</t>
  </si>
  <si>
    <t>1012</t>
  </si>
  <si>
    <t>Program: CIKLUS IZLOŽBI "LOKALNI I LIKOVNI UMJETNICI U MUZEJU"</t>
  </si>
  <si>
    <t>A100012</t>
  </si>
  <si>
    <t>Aktivnost: CIKLUS IZLOŽBI "LOKALNI I LIKOVNI UMJETNICI U MUZEJU"</t>
  </si>
  <si>
    <t>1013</t>
  </si>
  <si>
    <t>Program: DJEČIJI MASKIRNI BALOVI I OBILJEŽAVANJE SV.NIKOLE</t>
  </si>
  <si>
    <t>A100013</t>
  </si>
  <si>
    <t>Aktivnost: DJEČIJI MASKIRNI BALOVI I OBILJEŽAVANJE SV.NIKOLE</t>
  </si>
  <si>
    <t>1014</t>
  </si>
  <si>
    <t>Program: PREVENTIVNA ZAŠTITA I KONZERVACIJA MUZEJSKE GRAĐE</t>
  </si>
  <si>
    <t>A100014</t>
  </si>
  <si>
    <t xml:space="preserve">Aktivnost: PREVENTIVNA ZAŠTITA I KONZERVACIJA MUZEJSKE GRAĐE </t>
  </si>
  <si>
    <t>1015</t>
  </si>
  <si>
    <t>Program: DJEČJA NOVA GODINA</t>
  </si>
  <si>
    <t>A100015</t>
  </si>
  <si>
    <t>Aktivnost: DJEČJA NOVA GODINA</t>
  </si>
  <si>
    <t>1016</t>
  </si>
  <si>
    <t>Program: FESTIVAL ZNANOSTI</t>
  </si>
  <si>
    <t>A100016</t>
  </si>
  <si>
    <t>Aktivnost: FESTIVAL ZNANOSTI</t>
  </si>
  <si>
    <t>1017</t>
  </si>
  <si>
    <t xml:space="preserve">Program: LJETNO KINO: FILMOVI NA OTVORENOM </t>
  </si>
  <si>
    <t>A100017</t>
  </si>
  <si>
    <t xml:space="preserve">Aktivnost: LJETNO KINO: FILMOVI NA OTVORENOM </t>
  </si>
  <si>
    <t>1018</t>
  </si>
  <si>
    <t>Program: PREVENTIVNA ZAŠTITA NEPOKRETNIH KULTURNIH DOBARA</t>
  </si>
  <si>
    <t>A100018</t>
  </si>
  <si>
    <t>Aktivnost: PREVENTIVNA ZAŠTITA NEPOKRETNIH KULTURNIH DOBARA</t>
  </si>
  <si>
    <t>1019</t>
  </si>
  <si>
    <t>Program: RAZVOJ PUBLIKE U KULTURI: RADIONICE IZRADE KULISA</t>
  </si>
  <si>
    <t>A100019</t>
  </si>
  <si>
    <t>Aktivnost: RAZVOJ PUBLIKE U KULTURI: RADIONICE IZRADE KULISA</t>
  </si>
  <si>
    <t>1020</t>
  </si>
  <si>
    <t>Program: NOĆ MUZEJA</t>
  </si>
  <si>
    <t>A100020</t>
  </si>
  <si>
    <t>Aktivnost: NOĆ MUZEJA</t>
  </si>
  <si>
    <t>Program: Ersmus+ Network od UNESCO Cultural Spaces</t>
  </si>
  <si>
    <t>Aktivnost: Ersmus+ Network od UNESCO Cultural Spaces</t>
  </si>
  <si>
    <t>Program: REPARACIJA I NABAVA ŽIČANIH INSTRUMENATA</t>
  </si>
  <si>
    <t>K100002</t>
  </si>
  <si>
    <t>Kapitalni projekt: REPARACIJA I NABAVA ŽIČANIH INSTRUMENATA</t>
  </si>
  <si>
    <t>Program: SANACIJA ZGRADE GPOU- "MUZEJ GACKE"</t>
  </si>
  <si>
    <t>K100004</t>
  </si>
  <si>
    <t>Kapitalni projekt: SANACIJA ZGRADE GPOU- "MUZEJ GACKE"</t>
  </si>
  <si>
    <t>45</t>
  </si>
  <si>
    <t>Program: NABAVA INFORMATIČKE OPREME</t>
  </si>
  <si>
    <t>K100005</t>
  </si>
  <si>
    <t>Kapitalni projekt: NABAVA INFORMATIČKE OPREME</t>
  </si>
  <si>
    <t>Program: ARHEOLOŠKO ISTRAŽIVANJE I KONZERVACIJA NALAZIŠTA OSTACI STAROG GRADA OTOČCA</t>
  </si>
  <si>
    <t>T100001</t>
  </si>
  <si>
    <t>Tekući projekt: ARHEOLOŠKO ISTRAŽIVANJE I KONZERVACIJA NALAZIŠTA OSTACI STAROG GRADA OTOČCA</t>
  </si>
  <si>
    <t>Program: 3. SMOTRA DJEČJEG IZVORNOG FOLKLORA OTOČAC 2023.</t>
  </si>
  <si>
    <t>T100002</t>
  </si>
  <si>
    <t>Tekući projekt: 3. SMOTRA DJEČJEG IZVORNOG FOLKLORA OTOČAC 2023.</t>
  </si>
  <si>
    <t>Program: 5. SMOTRA MALIH VOKALNIH SASTAVA OTOČAC 2023.</t>
  </si>
  <si>
    <t>T100003</t>
  </si>
  <si>
    <t>Tekući projekt: 5. SMOTRA MALIH VOKALNIH SASTAVA OTOČAC 2023.</t>
  </si>
  <si>
    <t>Program: CENTAR DINARSKE KULTURNE ZONE</t>
  </si>
  <si>
    <t>T100004</t>
  </si>
  <si>
    <t>Tekući projekt: CENTAR DINARSKE KULTURNE ZONE</t>
  </si>
  <si>
    <t>Program: IZRADA NARODNE NOŠNJE</t>
  </si>
  <si>
    <t>T100005</t>
  </si>
  <si>
    <t>Tekući projekt: IZRADA NARODNE NOŠNJE</t>
  </si>
  <si>
    <t>Program: SEMINAR TRADICIJSKOG PJEVANJA I PLESA DINARSKE ZONE</t>
  </si>
  <si>
    <t>T100006</t>
  </si>
  <si>
    <t>Tekući projekt: SEMINAR TRADICIJSKOG PJEVANJA I PLESA DINARSKE ZONE</t>
  </si>
  <si>
    <t>Program: DJEČJA RADIONICA MAŠTINA</t>
  </si>
  <si>
    <t>T100007</t>
  </si>
  <si>
    <t>Tekući projekt: DJEČJA RADIONICA MAŠTINA</t>
  </si>
  <si>
    <t>Program: SAKRALNA BAŠTINA GRADA OTOČCA</t>
  </si>
  <si>
    <t>T100008</t>
  </si>
  <si>
    <t>Tekući projekt: SAKRALNA BAŠTINA GRADA OTOČCA</t>
  </si>
  <si>
    <t>Program: RADIONICA IZRADE GACKE PLAVI</t>
  </si>
  <si>
    <t>T100009</t>
  </si>
  <si>
    <t>Tekući projekt: RADIONICA IZRADE GACKE PLAVI</t>
  </si>
  <si>
    <t>Program: RADIONICA SVIRANJA DANGUBICE</t>
  </si>
  <si>
    <t>T100010</t>
  </si>
  <si>
    <t>Tekući projekt: RADIONICA SVIRANJA DANGUBICE</t>
  </si>
  <si>
    <t>Program: NEMATERIJALNA BAŠTINA KAO POTENCIJAL RAZVOJA</t>
  </si>
  <si>
    <t>T100011</t>
  </si>
  <si>
    <t>Tekući projekt: NEMATERIJALNA BAŠTINA KAO POTENCIJAL RAZVOJA</t>
  </si>
  <si>
    <t>Program: ARHEOLOŠKA TOPOGRAFIJA GRADA OTOČCA</t>
  </si>
  <si>
    <t>Aktivnost: ARHEOLOŠKA TOPOGRAFIJA GRADA OTOČCA</t>
  </si>
  <si>
    <t>Program: KONZERVACIJA POKRETNIH NALAZA</t>
  </si>
  <si>
    <t>T100013</t>
  </si>
  <si>
    <t>Tekući projekt: KONZERVACIJA POKRETNIH NALAZA</t>
  </si>
  <si>
    <t>Program: KONZERVACIJA MITREJA</t>
  </si>
  <si>
    <t>T100014</t>
  </si>
  <si>
    <t>Tekući projekt: KONZERVACIJA MITREJA</t>
  </si>
  <si>
    <t xml:space="preserve">II. POSEBNI DIO </t>
  </si>
  <si>
    <t>INDEKS 3/2</t>
  </si>
  <si>
    <t>IZVRŠENJE
2023.</t>
  </si>
  <si>
    <t xml:space="preserve">IZVRŠENJE
2023. </t>
  </si>
  <si>
    <t xml:space="preserve">
GODIŠNJI IZVJEŠTAJ O IZVRŠENJU FINANCIJSKOG PLANA ZA 2023. GODINU</t>
  </si>
  <si>
    <t>Klasa: 400-07/24-01/02
Urbr.: 2125-2-9-02-24-1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</si>
</sst>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##\%"/>
    <numFmt numFmtId="165" formatCode="0.00\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" fillId="33" borderId="10" xfId="0" applyFont="1" applyFill="1" applyBorder="1" applyAlignment="1" quotePrefix="1">
      <alignment horizontal="left" vertical="center" wrapText="1" indent="2"/>
    </xf>
    <xf numFmtId="0" fontId="4" fillId="33" borderId="10" xfId="0" applyFont="1" applyFill="1" applyBorder="1" applyAlignment="1">
      <alignment horizontal="left" vertical="center" wrapText="1" indent="2"/>
    </xf>
    <xf numFmtId="0" fontId="4" fillId="33" borderId="10" xfId="0" applyFont="1" applyFill="1" applyBorder="1" applyAlignment="1">
      <alignment horizontal="left" vertical="center" wrapText="1" indent="3"/>
    </xf>
    <xf numFmtId="0" fontId="45" fillId="0" borderId="0" xfId="0" applyFont="1" applyAlignment="1">
      <alignment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5" fillId="2" borderId="0" xfId="0" applyFont="1" applyFill="1" applyAlignment="1">
      <alignment/>
    </xf>
    <xf numFmtId="4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9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left" vertical="center"/>
    </xf>
    <xf numFmtId="4" fontId="7" fillId="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 wrapText="1"/>
    </xf>
    <xf numFmtId="0" fontId="9" fillId="4" borderId="10" xfId="0" applyFont="1" applyFill="1" applyBorder="1" applyAlignment="1" quotePrefix="1">
      <alignment horizontal="left" vertical="center"/>
    </xf>
    <xf numFmtId="4" fontId="8" fillId="0" borderId="10" xfId="0" applyNumberFormat="1" applyFont="1" applyBorder="1" applyAlignment="1">
      <alignment horizontal="right"/>
    </xf>
    <xf numFmtId="0" fontId="9" fillId="4" borderId="10" xfId="0" applyFont="1" applyFill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0" fontId="47" fillId="0" borderId="0" xfId="0" applyFont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 quotePrefix="1">
      <alignment horizontal="left" vertical="center"/>
    </xf>
    <xf numFmtId="0" fontId="10" fillId="33" borderId="12" xfId="0" applyFont="1" applyFill="1" applyBorder="1" applyAlignment="1" quotePrefix="1">
      <alignment horizontal="left" vertical="center" wrapText="1"/>
    </xf>
    <xf numFmtId="0" fontId="9" fillId="0" borderId="16" xfId="0" applyFont="1" applyBorder="1" applyAlignment="1" quotePrefix="1">
      <alignment horizontal="left" vertical="center"/>
    </xf>
    <xf numFmtId="0" fontId="9" fillId="0" borderId="17" xfId="0" applyFont="1" applyBorder="1" applyAlignment="1" quotePrefix="1">
      <alignment horizontal="left" vertical="center"/>
    </xf>
    <xf numFmtId="0" fontId="10" fillId="33" borderId="11" xfId="0" applyFont="1" applyFill="1" applyBorder="1" applyAlignment="1" quotePrefix="1">
      <alignment horizontal="left" vertical="center"/>
    </xf>
    <xf numFmtId="4" fontId="8" fillId="33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47" fillId="0" borderId="10" xfId="0" applyNumberFormat="1" applyFont="1" applyBorder="1" applyAlignment="1">
      <alignment/>
    </xf>
    <xf numFmtId="4" fontId="47" fillId="0" borderId="10" xfId="51" applyNumberFormat="1" applyFont="1" applyBorder="1" applyAlignment="1">
      <alignment/>
    </xf>
    <xf numFmtId="4" fontId="47" fillId="4" borderId="10" xfId="0" applyNumberFormat="1" applyFont="1" applyFill="1" applyBorder="1" applyAlignment="1">
      <alignment/>
    </xf>
    <xf numFmtId="4" fontId="47" fillId="4" borderId="10" xfId="51" applyNumberFormat="1" applyFont="1" applyFill="1" applyBorder="1" applyAlignment="1">
      <alignment/>
    </xf>
    <xf numFmtId="4" fontId="45" fillId="0" borderId="10" xfId="51" applyNumberFormat="1" applyFont="1" applyFill="1" applyBorder="1" applyAlignment="1">
      <alignment/>
    </xf>
    <xf numFmtId="4" fontId="45" fillId="0" borderId="10" xfId="60" applyNumberFormat="1" applyFont="1" applyFill="1" applyBorder="1" applyAlignment="1">
      <alignment/>
    </xf>
    <xf numFmtId="4" fontId="45" fillId="0" borderId="10" xfId="51" applyNumberFormat="1" applyFont="1" applyBorder="1" applyAlignment="1">
      <alignment/>
    </xf>
    <xf numFmtId="4" fontId="7" fillId="33" borderId="12" xfId="0" applyNumberFormat="1" applyFont="1" applyFill="1" applyBorder="1" applyAlignment="1">
      <alignment horizontal="right"/>
    </xf>
    <xf numFmtId="4" fontId="47" fillId="0" borderId="12" xfId="0" applyNumberFormat="1" applyFont="1" applyBorder="1" applyAlignment="1">
      <alignment/>
    </xf>
    <xf numFmtId="4" fontId="7" fillId="4" borderId="11" xfId="0" applyNumberFormat="1" applyFont="1" applyFill="1" applyBorder="1" applyAlignment="1">
      <alignment horizontal="right"/>
    </xf>
    <xf numFmtId="4" fontId="47" fillId="4" borderId="10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4" fontId="45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47" fillId="0" borderId="17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4" fontId="48" fillId="34" borderId="17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48" fillId="34" borderId="19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5" fillId="0" borderId="0" xfId="0" applyFont="1" applyAlignment="1">
      <alignment horizontal="center"/>
    </xf>
    <xf numFmtId="4" fontId="8" fillId="33" borderId="10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Border="1" applyAlignment="1">
      <alignment horizontal="right"/>
    </xf>
    <xf numFmtId="4" fontId="3" fillId="34" borderId="17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4" fontId="45" fillId="0" borderId="0" xfId="0" applyNumberFormat="1" applyFont="1" applyAlignment="1">
      <alignment/>
    </xf>
    <xf numFmtId="4" fontId="47" fillId="4" borderId="12" xfId="0" applyNumberFormat="1" applyFont="1" applyFill="1" applyBorder="1" applyAlignment="1">
      <alignment/>
    </xf>
    <xf numFmtId="0" fontId="9" fillId="4" borderId="11" xfId="0" applyFont="1" applyFill="1" applyBorder="1" applyAlignment="1" quotePrefix="1">
      <alignment horizontal="left" vertical="center"/>
    </xf>
    <xf numFmtId="0" fontId="9" fillId="4" borderId="11" xfId="0" applyFont="1" applyFill="1" applyBorder="1" applyAlignment="1" quotePrefix="1">
      <alignment horizontal="left" vertical="center" wrapText="1"/>
    </xf>
    <xf numFmtId="4" fontId="47" fillId="4" borderId="11" xfId="0" applyNumberFormat="1" applyFont="1" applyFill="1" applyBorder="1" applyAlignment="1">
      <alignment/>
    </xf>
    <xf numFmtId="4" fontId="47" fillId="4" borderId="11" xfId="0" applyNumberFormat="1" applyFont="1" applyFill="1" applyBorder="1" applyAlignment="1">
      <alignment horizontal="right"/>
    </xf>
    <xf numFmtId="4" fontId="47" fillId="4" borderId="20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wrapText="1"/>
    </xf>
    <xf numFmtId="4" fontId="48" fillId="4" borderId="10" xfId="0" applyNumberFormat="1" applyFont="1" applyFill="1" applyBorder="1" applyAlignment="1">
      <alignment/>
    </xf>
    <xf numFmtId="4" fontId="48" fillId="4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9" fontId="46" fillId="0" borderId="0" xfId="51" applyFont="1" applyAlignment="1">
      <alignment/>
    </xf>
    <xf numFmtId="0" fontId="9" fillId="0" borderId="14" xfId="0" applyFont="1" applyBorder="1" applyAlignment="1" quotePrefix="1">
      <alignment horizontal="left" vertical="center"/>
    </xf>
    <xf numFmtId="0" fontId="10" fillId="0" borderId="15" xfId="0" applyFont="1" applyBorder="1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9" fillId="4" borderId="14" xfId="0" applyFont="1" applyFill="1" applyBorder="1" applyAlignment="1" quotePrefix="1">
      <alignment horizontal="left" vertical="center" wrapText="1"/>
    </xf>
    <xf numFmtId="0" fontId="10" fillId="4" borderId="15" xfId="0" applyFont="1" applyFill="1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0" borderId="14" xfId="0" applyFont="1" applyBorder="1" applyAlignment="1" quotePrefix="1">
      <alignment horizontal="center" wrapText="1"/>
    </xf>
    <xf numFmtId="0" fontId="7" fillId="0" borderId="15" xfId="0" applyFont="1" applyBorder="1" applyAlignment="1" quotePrefix="1">
      <alignment horizontal="center" wrapText="1"/>
    </xf>
    <xf numFmtId="0" fontId="7" fillId="0" borderId="21" xfId="0" applyFont="1" applyBorder="1" applyAlignment="1" quotePrefix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7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11" fillId="2" borderId="22" xfId="0" applyFont="1" applyFill="1" applyBorder="1" applyAlignment="1">
      <alignment horizontal="left"/>
    </xf>
    <xf numFmtId="0" fontId="47" fillId="2" borderId="0" xfId="0" applyFont="1" applyFill="1" applyAlignment="1">
      <alignment/>
    </xf>
    <xf numFmtId="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164" fontId="11" fillId="2" borderId="23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6" fillId="36" borderId="22" xfId="0" applyFont="1" applyFill="1" applyBorder="1" applyAlignment="1">
      <alignment horizontal="center"/>
    </xf>
    <xf numFmtId="0" fontId="6" fillId="36" borderId="0" xfId="0" applyFont="1" applyFill="1" applyAlignment="1">
      <alignment horizontal="left"/>
    </xf>
    <xf numFmtId="4" fontId="6" fillId="36" borderId="0" xfId="0" applyNumberFormat="1" applyFont="1" applyFill="1" applyAlignment="1">
      <alignment horizontal="right"/>
    </xf>
    <xf numFmtId="164" fontId="6" fillId="36" borderId="0" xfId="0" applyNumberFormat="1" applyFont="1" applyFill="1" applyAlignment="1">
      <alignment horizontal="right"/>
    </xf>
    <xf numFmtId="164" fontId="6" fillId="36" borderId="23" xfId="0" applyNumberFormat="1" applyFont="1" applyFill="1" applyBorder="1" applyAlignment="1">
      <alignment horizontal="right"/>
    </xf>
    <xf numFmtId="0" fontId="6" fillId="37" borderId="22" xfId="0" applyFont="1" applyFill="1" applyBorder="1" applyAlignment="1">
      <alignment horizontal="center"/>
    </xf>
    <xf numFmtId="0" fontId="6" fillId="37" borderId="0" xfId="0" applyFont="1" applyFill="1" applyAlignment="1">
      <alignment horizontal="left"/>
    </xf>
    <xf numFmtId="4" fontId="6" fillId="37" borderId="0" xfId="0" applyNumberFormat="1" applyFont="1" applyFill="1" applyAlignment="1">
      <alignment horizontal="right"/>
    </xf>
    <xf numFmtId="164" fontId="6" fillId="37" borderId="0" xfId="0" applyNumberFormat="1" applyFont="1" applyFill="1" applyAlignment="1">
      <alignment horizontal="right"/>
    </xf>
    <xf numFmtId="164" fontId="6" fillId="37" borderId="23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23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23" xfId="0" applyNumberFormat="1" applyFont="1" applyFill="1" applyBorder="1" applyAlignment="1">
      <alignment horizontal="right"/>
    </xf>
    <xf numFmtId="165" fontId="45" fillId="0" borderId="23" xfId="0" applyNumberFormat="1" applyFont="1" applyBorder="1" applyAlignment="1">
      <alignment/>
    </xf>
    <xf numFmtId="165" fontId="47" fillId="0" borderId="23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7" fillId="2" borderId="23" xfId="0" applyFont="1" applyFill="1" applyBorder="1" applyAlignment="1">
      <alignment/>
    </xf>
    <xf numFmtId="0" fontId="6" fillId="2" borderId="22" xfId="0" applyFont="1" applyFill="1" applyBorder="1" applyAlignment="1">
      <alignment horizontal="left"/>
    </xf>
    <xf numFmtId="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47" fillId="38" borderId="22" xfId="0" applyFont="1" applyFill="1" applyBorder="1" applyAlignment="1">
      <alignment/>
    </xf>
    <xf numFmtId="0" fontId="47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47" fillId="38" borderId="23" xfId="0" applyFont="1" applyFill="1" applyBorder="1" applyAlignment="1">
      <alignment/>
    </xf>
    <xf numFmtId="0" fontId="48" fillId="39" borderId="22" xfId="0" applyFont="1" applyFill="1" applyBorder="1" applyAlignment="1">
      <alignment horizontal="left"/>
    </xf>
    <xf numFmtId="0" fontId="47" fillId="39" borderId="0" xfId="0" applyFont="1" applyFill="1" applyAlignment="1">
      <alignment/>
    </xf>
    <xf numFmtId="4" fontId="48" fillId="39" borderId="0" xfId="0" applyNumberFormat="1" applyFont="1" applyFill="1" applyAlignment="1">
      <alignment horizontal="right"/>
    </xf>
    <xf numFmtId="164" fontId="48" fillId="39" borderId="0" xfId="0" applyNumberFormat="1" applyFont="1" applyFill="1" applyAlignment="1">
      <alignment horizontal="right"/>
    </xf>
    <xf numFmtId="0" fontId="47" fillId="39" borderId="23" xfId="0" applyFont="1" applyFill="1" applyBorder="1" applyAlignment="1">
      <alignment/>
    </xf>
    <xf numFmtId="0" fontId="6" fillId="38" borderId="22" xfId="0" applyFont="1" applyFill="1" applyBorder="1" applyAlignment="1">
      <alignment horizontal="left"/>
    </xf>
    <xf numFmtId="0" fontId="47" fillId="38" borderId="0" xfId="0" applyFont="1" applyFill="1" applyAlignment="1">
      <alignment horizontal="left"/>
    </xf>
    <xf numFmtId="0" fontId="6" fillId="38" borderId="29" xfId="0" applyFont="1" applyFill="1" applyBorder="1" applyAlignment="1">
      <alignment horizontal="left"/>
    </xf>
    <xf numFmtId="0" fontId="47" fillId="38" borderId="30" xfId="0" applyFont="1" applyFill="1" applyBorder="1" applyAlignment="1">
      <alignment/>
    </xf>
    <xf numFmtId="0" fontId="6" fillId="38" borderId="30" xfId="0" applyFont="1" applyFill="1" applyBorder="1" applyAlignment="1">
      <alignment horizontal="center"/>
    </xf>
    <xf numFmtId="0" fontId="47" fillId="38" borderId="31" xfId="0" applyFont="1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zoomScale="70" zoomScaleNormal="70" zoomScalePageLayoutView="0" workbookViewId="0" topLeftCell="A1">
      <selection activeCell="S27" sqref="S27"/>
    </sheetView>
  </sheetViews>
  <sheetFormatPr defaultColWidth="9.140625" defaultRowHeight="15"/>
  <cols>
    <col min="1" max="1" width="9.140625" style="8" customWidth="1"/>
    <col min="2" max="2" width="26.7109375" style="8" customWidth="1"/>
    <col min="3" max="5" width="9.140625" style="8" customWidth="1"/>
    <col min="6" max="10" width="25.28125" style="8" customWidth="1"/>
    <col min="11" max="12" width="15.7109375" style="8" customWidth="1"/>
    <col min="13" max="16384" width="9.140625" style="8" customWidth="1"/>
  </cols>
  <sheetData>
    <row r="1" spans="1:12" ht="28.5" customHeight="1">
      <c r="A1" s="126" t="s">
        <v>172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4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8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8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8" customHeight="1">
      <c r="A5" s="126" t="s">
        <v>353</v>
      </c>
      <c r="B5" s="126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8" customHeight="1">
      <c r="A6" s="126"/>
      <c r="B6" s="126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8" customHeight="1">
      <c r="A7" s="105"/>
      <c r="B7" s="129" t="s">
        <v>352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8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8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2:11" ht="18" customHeight="1">
      <c r="B10" s="91"/>
      <c r="C10" s="91"/>
      <c r="D10" s="91"/>
      <c r="E10" s="91"/>
      <c r="F10" s="11"/>
      <c r="G10" s="11"/>
      <c r="H10" s="11"/>
      <c r="I10" s="11"/>
      <c r="J10" s="11"/>
      <c r="K10" s="11"/>
    </row>
    <row r="11" spans="2:12" ht="15.75" customHeight="1">
      <c r="B11" s="125" t="s">
        <v>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2:11" ht="36" customHeight="1">
      <c r="B12" s="130"/>
      <c r="C12" s="130"/>
      <c r="D12" s="130"/>
      <c r="E12" s="11"/>
      <c r="F12" s="11"/>
      <c r="G12" s="11"/>
      <c r="H12" s="11"/>
      <c r="I12" s="11"/>
      <c r="J12" s="12"/>
      <c r="K12" s="12"/>
    </row>
    <row r="13" spans="2:12" ht="18" customHeight="1">
      <c r="B13" s="143" t="s">
        <v>35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2:11" ht="18" customHeight="1">
      <c r="B14" s="11"/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5">
      <c r="B15" s="142" t="s">
        <v>36</v>
      </c>
      <c r="C15" s="142"/>
      <c r="D15" s="142"/>
      <c r="E15" s="142"/>
      <c r="F15" s="142"/>
      <c r="G15" s="20"/>
      <c r="H15" s="20"/>
      <c r="I15" s="20"/>
      <c r="J15" s="20"/>
      <c r="K15" s="21"/>
    </row>
    <row r="16" spans="2:12" ht="30">
      <c r="B16" s="134" t="s">
        <v>7</v>
      </c>
      <c r="C16" s="135"/>
      <c r="D16" s="135"/>
      <c r="E16" s="135"/>
      <c r="F16" s="136"/>
      <c r="G16" s="22" t="s">
        <v>174</v>
      </c>
      <c r="H16" s="23" t="s">
        <v>179</v>
      </c>
      <c r="I16" s="23" t="s">
        <v>177</v>
      </c>
      <c r="J16" s="22" t="s">
        <v>175</v>
      </c>
      <c r="K16" s="23" t="s">
        <v>165</v>
      </c>
      <c r="L16" s="23" t="s">
        <v>166</v>
      </c>
    </row>
    <row r="17" spans="2:12" ht="15">
      <c r="B17" s="137">
        <v>1</v>
      </c>
      <c r="C17" s="137"/>
      <c r="D17" s="137"/>
      <c r="E17" s="137"/>
      <c r="F17" s="134"/>
      <c r="G17" s="22">
        <v>2</v>
      </c>
      <c r="H17" s="23">
        <v>3</v>
      </c>
      <c r="I17" s="23">
        <v>4</v>
      </c>
      <c r="J17" s="23">
        <v>5</v>
      </c>
      <c r="K17" s="23" t="s">
        <v>12</v>
      </c>
      <c r="L17" s="23" t="s">
        <v>13</v>
      </c>
    </row>
    <row r="18" spans="2:12" ht="15" customHeight="1">
      <c r="B18" s="31" t="s">
        <v>0</v>
      </c>
      <c r="C18" s="32"/>
      <c r="D18" s="32"/>
      <c r="E18" s="32"/>
      <c r="F18" s="33"/>
      <c r="G18" s="35">
        <v>360071.13</v>
      </c>
      <c r="H18" s="35">
        <v>957839</v>
      </c>
      <c r="I18" s="35">
        <f>I19</f>
        <v>469695.04</v>
      </c>
      <c r="J18" s="35">
        <v>435253</v>
      </c>
      <c r="K18" s="35">
        <f>K19+K20</f>
        <v>120.87972729166039</v>
      </c>
      <c r="L18" s="35">
        <f>(J18/I18)*100</f>
        <v>92.6671484544525</v>
      </c>
    </row>
    <row r="19" spans="2:12" ht="15">
      <c r="B19" s="138" t="s">
        <v>28</v>
      </c>
      <c r="C19" s="139"/>
      <c r="D19" s="139"/>
      <c r="E19" s="139"/>
      <c r="F19" s="124"/>
      <c r="G19" s="36">
        <v>360071.13</v>
      </c>
      <c r="H19" s="36">
        <f>H18</f>
        <v>957839</v>
      </c>
      <c r="I19" s="36">
        <f>505005-I34</f>
        <v>469695.04</v>
      </c>
      <c r="J19" s="36">
        <v>435253</v>
      </c>
      <c r="K19" s="36">
        <f>(J19/G19)*100</f>
        <v>120.87972729166039</v>
      </c>
      <c r="L19" s="36">
        <f>(J19/I19)*100</f>
        <v>92.6671484544525</v>
      </c>
    </row>
    <row r="20" spans="2:12" ht="15">
      <c r="B20" s="123" t="s">
        <v>33</v>
      </c>
      <c r="C20" s="124"/>
      <c r="D20" s="124"/>
      <c r="E20" s="124"/>
      <c r="F20" s="124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2:12" ht="15">
      <c r="B21" s="34" t="s">
        <v>1</v>
      </c>
      <c r="C21" s="33"/>
      <c r="D21" s="33"/>
      <c r="E21" s="33"/>
      <c r="F21" s="33"/>
      <c r="G21" s="35">
        <f>G22+G23</f>
        <v>349813.91</v>
      </c>
      <c r="H21" s="35">
        <f>H22+H23</f>
        <v>983057</v>
      </c>
      <c r="I21" s="35">
        <f>I22+I23</f>
        <v>505005</v>
      </c>
      <c r="J21" s="35">
        <f>J22+J23</f>
        <v>425746.88999999996</v>
      </c>
      <c r="K21" s="35">
        <f>(J21/G21)*100</f>
        <v>121.7066782735998</v>
      </c>
      <c r="L21" s="35">
        <f>(J21/I21)*100</f>
        <v>84.30548014376095</v>
      </c>
    </row>
    <row r="22" spans="2:12" ht="15">
      <c r="B22" s="144" t="s">
        <v>29</v>
      </c>
      <c r="C22" s="139"/>
      <c r="D22" s="139"/>
      <c r="E22" s="139"/>
      <c r="F22" s="139"/>
      <c r="G22" s="36">
        <v>347226.48</v>
      </c>
      <c r="H22" s="36">
        <v>530471</v>
      </c>
      <c r="I22" s="36">
        <v>495042</v>
      </c>
      <c r="J22" s="36">
        <v>418531.85</v>
      </c>
      <c r="K22" s="35">
        <f>(J22/G22)*100</f>
        <v>120.53569474309678</v>
      </c>
      <c r="L22" s="35">
        <f>(J22/I22)*100</f>
        <v>84.54471539788543</v>
      </c>
    </row>
    <row r="23" spans="2:12" ht="15">
      <c r="B23" s="123" t="s">
        <v>30</v>
      </c>
      <c r="C23" s="124"/>
      <c r="D23" s="124"/>
      <c r="E23" s="124"/>
      <c r="F23" s="124"/>
      <c r="G23" s="36">
        <v>2587.43</v>
      </c>
      <c r="H23" s="36">
        <v>452586</v>
      </c>
      <c r="I23" s="36">
        <v>9963</v>
      </c>
      <c r="J23" s="36">
        <v>7215.04</v>
      </c>
      <c r="K23" s="35">
        <f>(J23/G23)*100</f>
        <v>278.8496693630359</v>
      </c>
      <c r="L23" s="35">
        <f>(J23/I23)*100</f>
        <v>72.41834788718258</v>
      </c>
    </row>
    <row r="24" spans="2:12" ht="15">
      <c r="B24" s="127" t="s">
        <v>37</v>
      </c>
      <c r="C24" s="128"/>
      <c r="D24" s="128"/>
      <c r="E24" s="128"/>
      <c r="F24" s="128"/>
      <c r="G24" s="35">
        <f>G18-G21</f>
        <v>10257.22000000003</v>
      </c>
      <c r="H24" s="35">
        <f>H18-H21</f>
        <v>-25218</v>
      </c>
      <c r="I24" s="35">
        <f>I18-I21</f>
        <v>-35309.96000000002</v>
      </c>
      <c r="J24" s="35">
        <f>J18-J21</f>
        <v>9506.110000000044</v>
      </c>
      <c r="K24" s="35">
        <f>(J24/G24)*100</f>
        <v>92.67725563066811</v>
      </c>
      <c r="L24" s="35">
        <v>0</v>
      </c>
    </row>
    <row r="25" spans="2:12" ht="15">
      <c r="B25" s="11"/>
      <c r="C25" s="24"/>
      <c r="D25" s="24"/>
      <c r="E25" s="24"/>
      <c r="F25" s="24"/>
      <c r="G25" s="24"/>
      <c r="H25" s="24"/>
      <c r="I25" s="25"/>
      <c r="J25" s="25"/>
      <c r="K25" s="25"/>
      <c r="L25" s="25"/>
    </row>
    <row r="26" spans="2:12" ht="15">
      <c r="B26" s="11"/>
      <c r="C26" s="24"/>
      <c r="D26" s="24"/>
      <c r="E26" s="24"/>
      <c r="F26" s="24"/>
      <c r="G26" s="24"/>
      <c r="H26" s="24"/>
      <c r="I26" s="25"/>
      <c r="J26" s="25"/>
      <c r="K26" s="25"/>
      <c r="L26" s="25"/>
    </row>
    <row r="27" spans="2:12" ht="15">
      <c r="B27" s="11"/>
      <c r="C27" s="24"/>
      <c r="D27" s="24"/>
      <c r="E27" s="24"/>
      <c r="F27" s="24"/>
      <c r="G27" s="24"/>
      <c r="H27" s="24"/>
      <c r="I27" s="25"/>
      <c r="J27" s="25"/>
      <c r="K27" s="25"/>
      <c r="L27" s="25"/>
    </row>
    <row r="28" spans="2:12" ht="18" customHeight="1">
      <c r="B28" s="142" t="s">
        <v>38</v>
      </c>
      <c r="C28" s="142"/>
      <c r="D28" s="142"/>
      <c r="E28" s="142"/>
      <c r="F28" s="142"/>
      <c r="G28" s="24"/>
      <c r="H28" s="24"/>
      <c r="I28" s="25"/>
      <c r="J28" s="25"/>
      <c r="K28" s="25"/>
      <c r="L28" s="25"/>
    </row>
    <row r="29" spans="2:12" ht="30">
      <c r="B29" s="134" t="s">
        <v>7</v>
      </c>
      <c r="C29" s="135"/>
      <c r="D29" s="135"/>
      <c r="E29" s="135"/>
      <c r="F29" s="136"/>
      <c r="G29" s="22" t="str">
        <f>G16</f>
        <v>OSTVARENJE
2022.</v>
      </c>
      <c r="H29" s="23" t="str">
        <f>H16</f>
        <v>IZVORNI PLAN 2023.</v>
      </c>
      <c r="I29" s="23" t="s">
        <v>27</v>
      </c>
      <c r="J29" s="22" t="str">
        <f>J16</f>
        <v>IZVRŠENJE 2023.</v>
      </c>
      <c r="K29" s="23" t="s">
        <v>165</v>
      </c>
      <c r="L29" s="23" t="s">
        <v>166</v>
      </c>
    </row>
    <row r="30" spans="2:12" ht="15">
      <c r="B30" s="137">
        <v>1</v>
      </c>
      <c r="C30" s="137"/>
      <c r="D30" s="137"/>
      <c r="E30" s="137"/>
      <c r="F30" s="134"/>
      <c r="G30" s="22">
        <v>2</v>
      </c>
      <c r="H30" s="23">
        <v>3</v>
      </c>
      <c r="I30" s="23">
        <v>4</v>
      </c>
      <c r="J30" s="23">
        <v>5</v>
      </c>
      <c r="K30" s="23" t="s">
        <v>12</v>
      </c>
      <c r="L30" s="23" t="s">
        <v>13</v>
      </c>
    </row>
    <row r="31" spans="2:12" ht="15.75" customHeight="1">
      <c r="B31" s="138" t="s">
        <v>31</v>
      </c>
      <c r="C31" s="140"/>
      <c r="D31" s="140"/>
      <c r="E31" s="140"/>
      <c r="F31" s="141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2:12" ht="15">
      <c r="B32" s="138" t="s">
        <v>32</v>
      </c>
      <c r="C32" s="139"/>
      <c r="D32" s="139"/>
      <c r="E32" s="139"/>
      <c r="F32" s="139"/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40" s="26" customFormat="1" ht="15" customHeight="1">
      <c r="A33" s="8"/>
      <c r="B33" s="131" t="s">
        <v>34</v>
      </c>
      <c r="C33" s="132"/>
      <c r="D33" s="132"/>
      <c r="E33" s="132"/>
      <c r="F33" s="133"/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s="26" customFormat="1" ht="15" customHeight="1">
      <c r="A34" s="8"/>
      <c r="B34" s="131" t="s">
        <v>39</v>
      </c>
      <c r="C34" s="132"/>
      <c r="D34" s="132"/>
      <c r="E34" s="132"/>
      <c r="F34" s="133"/>
      <c r="G34" s="35">
        <v>25456</v>
      </c>
      <c r="H34" s="35">
        <v>25218</v>
      </c>
      <c r="I34" s="35">
        <v>35309.96</v>
      </c>
      <c r="J34" s="35">
        <v>35713.66</v>
      </c>
      <c r="K34" s="35">
        <f>(J34/G34)*100</f>
        <v>140.29564739157763</v>
      </c>
      <c r="L34" s="35">
        <f>(J34/I34)*100</f>
        <v>101.14330347584648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2:12" ht="15">
      <c r="B35" s="127" t="s">
        <v>40</v>
      </c>
      <c r="C35" s="128"/>
      <c r="D35" s="128"/>
      <c r="E35" s="128"/>
      <c r="F35" s="128"/>
      <c r="G35" s="35">
        <v>35713.66</v>
      </c>
      <c r="H35" s="35">
        <v>25218</v>
      </c>
      <c r="I35" s="35">
        <v>35309.96</v>
      </c>
      <c r="J35" s="35">
        <v>45219.77</v>
      </c>
      <c r="K35" s="35">
        <f>(J35/G35)*100</f>
        <v>126.61757433990242</v>
      </c>
      <c r="L35" s="35">
        <f>(J35/I35)*100</f>
        <v>128.065197468363</v>
      </c>
    </row>
    <row r="36" ht="14.25">
      <c r="J36" s="106"/>
    </row>
    <row r="37" ht="14.25">
      <c r="H37" s="106"/>
    </row>
    <row r="38" ht="14.25">
      <c r="H38" s="106"/>
    </row>
  </sheetData>
  <sheetProtection/>
  <mergeCells count="22">
    <mergeCell ref="B35:F35"/>
    <mergeCell ref="B12:D12"/>
    <mergeCell ref="B34:F34"/>
    <mergeCell ref="B29:F29"/>
    <mergeCell ref="B30:F30"/>
    <mergeCell ref="B32:F32"/>
    <mergeCell ref="B33:F33"/>
    <mergeCell ref="B31:F31"/>
    <mergeCell ref="B28:F28"/>
    <mergeCell ref="B13:L13"/>
    <mergeCell ref="B22:F22"/>
    <mergeCell ref="B23:F23"/>
    <mergeCell ref="B17:F17"/>
    <mergeCell ref="B19:F19"/>
    <mergeCell ref="B15:F15"/>
    <mergeCell ref="B16:F16"/>
    <mergeCell ref="B20:F20"/>
    <mergeCell ref="B11:L11"/>
    <mergeCell ref="A1:L3"/>
    <mergeCell ref="B24:F24"/>
    <mergeCell ref="B7:L7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5"/>
  <sheetViews>
    <sheetView zoomScale="50" zoomScaleNormal="50" zoomScalePageLayoutView="0" workbookViewId="0" topLeftCell="A1">
      <selection activeCell="T25" sqref="T25"/>
    </sheetView>
  </sheetViews>
  <sheetFormatPr defaultColWidth="9.140625" defaultRowHeight="15"/>
  <cols>
    <col min="1" max="1" width="9.140625" style="8" customWidth="1"/>
    <col min="2" max="2" width="7.421875" style="8" bestFit="1" customWidth="1"/>
    <col min="3" max="3" width="8.421875" style="8" bestFit="1" customWidth="1"/>
    <col min="4" max="4" width="5.421875" style="8" bestFit="1" customWidth="1"/>
    <col min="5" max="5" width="14.140625" style="8" customWidth="1"/>
    <col min="6" max="6" width="59.8515625" style="8" customWidth="1"/>
    <col min="7" max="9" width="25.28125" style="8" customWidth="1"/>
    <col min="10" max="10" width="29.57421875" style="8" customWidth="1"/>
    <col min="11" max="12" width="15.7109375" style="8" customWidth="1"/>
    <col min="13" max="15" width="9.140625" style="8" customWidth="1"/>
    <col min="16" max="16" width="15.28125" style="8" customWidth="1"/>
    <col min="17" max="17" width="11.7109375" style="8" bestFit="1" customWidth="1"/>
    <col min="18" max="18" width="15.28125" style="8" customWidth="1"/>
    <col min="19" max="16384" width="9.140625" style="8" customWidth="1"/>
  </cols>
  <sheetData>
    <row r="1" spans="2:11" ht="15"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2:12" ht="18" customHeight="1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2:11" ht="15"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2:12" ht="15.75" customHeight="1">
      <c r="B4" s="143" t="s">
        <v>11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1" ht="15">
      <c r="B5" s="11"/>
      <c r="C5" s="11"/>
      <c r="D5" s="11"/>
      <c r="E5" s="11"/>
      <c r="F5" s="11"/>
      <c r="G5" s="11"/>
      <c r="H5" s="11"/>
      <c r="I5" s="11"/>
      <c r="J5" s="12"/>
      <c r="K5" s="12"/>
    </row>
    <row r="6" spans="2:12" ht="30">
      <c r="B6" s="145" t="s">
        <v>7</v>
      </c>
      <c r="C6" s="146"/>
      <c r="D6" s="146"/>
      <c r="E6" s="146"/>
      <c r="F6" s="147"/>
      <c r="G6" s="37" t="s">
        <v>174</v>
      </c>
      <c r="H6" s="37" t="s">
        <v>176</v>
      </c>
      <c r="I6" s="37" t="s">
        <v>177</v>
      </c>
      <c r="J6" s="37" t="s">
        <v>350</v>
      </c>
      <c r="K6" s="37" t="s">
        <v>165</v>
      </c>
      <c r="L6" s="37" t="s">
        <v>166</v>
      </c>
    </row>
    <row r="7" spans="2:12" ht="16.5" customHeight="1">
      <c r="B7" s="145">
        <v>1</v>
      </c>
      <c r="C7" s="146"/>
      <c r="D7" s="146"/>
      <c r="E7" s="146"/>
      <c r="F7" s="147"/>
      <c r="G7" s="37">
        <v>2</v>
      </c>
      <c r="H7" s="37">
        <v>3</v>
      </c>
      <c r="I7" s="37">
        <v>4</v>
      </c>
      <c r="J7" s="37">
        <v>5</v>
      </c>
      <c r="K7" s="37" t="s">
        <v>12</v>
      </c>
      <c r="L7" s="37" t="s">
        <v>13</v>
      </c>
    </row>
    <row r="8" spans="2:12" ht="15">
      <c r="B8" s="38"/>
      <c r="C8" s="38"/>
      <c r="D8" s="39"/>
      <c r="E8" s="39"/>
      <c r="F8" s="38" t="s">
        <v>14</v>
      </c>
      <c r="G8" s="63"/>
      <c r="H8" s="63"/>
      <c r="I8" s="92"/>
      <c r="J8" s="64"/>
      <c r="K8" s="64"/>
      <c r="L8" s="64"/>
    </row>
    <row r="9" spans="2:12" ht="15.75" customHeight="1">
      <c r="B9" s="38">
        <v>6</v>
      </c>
      <c r="C9" s="38"/>
      <c r="D9" s="38"/>
      <c r="E9" s="38"/>
      <c r="F9" s="38" t="s">
        <v>2</v>
      </c>
      <c r="G9" s="65">
        <f>G10+G16+G19+G22+G27</f>
        <v>360071.13</v>
      </c>
      <c r="H9" s="65">
        <f>H10+H16+H19+H22+H27</f>
        <v>957839</v>
      </c>
      <c r="I9" s="94">
        <f>I10+I16+I19+I22+I27</f>
        <v>469695.04</v>
      </c>
      <c r="J9" s="65">
        <f>J10+J16+J19+J22+J27</f>
        <v>435253</v>
      </c>
      <c r="K9" s="67">
        <f>(J9/G9)*100</f>
        <v>120.87972729166039</v>
      </c>
      <c r="L9" s="66">
        <f>(J9/I9)*100</f>
        <v>92.6671484544525</v>
      </c>
    </row>
    <row r="10" spans="2:12" ht="30">
      <c r="B10" s="40"/>
      <c r="C10" s="41">
        <v>63</v>
      </c>
      <c r="D10" s="41"/>
      <c r="E10" s="41"/>
      <c r="F10" s="41" t="s">
        <v>15</v>
      </c>
      <c r="G10" s="35">
        <f>G11+G13</f>
        <v>89375.92</v>
      </c>
      <c r="H10" s="35">
        <f>H11+H13</f>
        <v>485078</v>
      </c>
      <c r="I10" s="93">
        <f>I11+I13</f>
        <v>89095.04</v>
      </c>
      <c r="J10" s="68">
        <f>J11+J13</f>
        <v>97240.69</v>
      </c>
      <c r="K10" s="69">
        <f>(J10/G10)*100</f>
        <v>108.7996520763087</v>
      </c>
      <c r="L10" s="68">
        <f>(J10/I10)*100</f>
        <v>109.14265261006675</v>
      </c>
    </row>
    <row r="11" spans="2:12" ht="29.25" customHeight="1">
      <c r="B11" s="40"/>
      <c r="C11" s="42"/>
      <c r="D11" s="42">
        <v>632</v>
      </c>
      <c r="E11" s="42"/>
      <c r="F11" s="42" t="s">
        <v>42</v>
      </c>
      <c r="G11" s="46">
        <v>21421.84</v>
      </c>
      <c r="H11" s="46">
        <v>10087</v>
      </c>
      <c r="I11" s="92">
        <f>I12</f>
        <v>10087</v>
      </c>
      <c r="J11" s="64">
        <v>1216.8</v>
      </c>
      <c r="K11" s="70">
        <f>(J11/G11)*100</f>
        <v>5.680184335239176</v>
      </c>
      <c r="L11" s="64">
        <f>(J11/I11)*100</f>
        <v>12.063051452364428</v>
      </c>
    </row>
    <row r="12" spans="2:12" ht="14.25">
      <c r="B12" s="43"/>
      <c r="C12" s="43"/>
      <c r="D12" s="43"/>
      <c r="E12" s="43">
        <v>6323</v>
      </c>
      <c r="F12" s="43" t="s">
        <v>43</v>
      </c>
      <c r="G12" s="46">
        <v>21421.84</v>
      </c>
      <c r="H12" s="46">
        <v>10087</v>
      </c>
      <c r="I12" s="92">
        <v>10087</v>
      </c>
      <c r="J12" s="64">
        <v>1216.8</v>
      </c>
      <c r="K12" s="70">
        <f aca="true" t="shared" si="0" ref="K12:K30">(J12/G12)*100</f>
        <v>5.680184335239176</v>
      </c>
      <c r="L12" s="64">
        <f>(J12/I12)*100</f>
        <v>12.063051452364428</v>
      </c>
    </row>
    <row r="13" spans="2:18" ht="28.5">
      <c r="B13" s="43"/>
      <c r="C13" s="43"/>
      <c r="D13" s="43">
        <v>636</v>
      </c>
      <c r="E13" s="43"/>
      <c r="F13" s="44" t="s">
        <v>44</v>
      </c>
      <c r="G13" s="46">
        <v>67954.08</v>
      </c>
      <c r="H13" s="46">
        <f>H14+H15</f>
        <v>474991</v>
      </c>
      <c r="I13" s="92">
        <f>I14+I15</f>
        <v>79008.04</v>
      </c>
      <c r="J13" s="64">
        <f>J14+J15</f>
        <v>96023.89</v>
      </c>
      <c r="K13" s="70">
        <f t="shared" si="0"/>
        <v>141.30702674511963</v>
      </c>
      <c r="L13" s="64">
        <f>(J13/I13)*100</f>
        <v>121.53685878044817</v>
      </c>
      <c r="P13" s="106"/>
      <c r="Q13" s="106"/>
      <c r="R13" s="106"/>
    </row>
    <row r="14" spans="2:12" ht="28.5">
      <c r="B14" s="43"/>
      <c r="C14" s="43"/>
      <c r="D14" s="43"/>
      <c r="E14" s="43">
        <v>6361</v>
      </c>
      <c r="F14" s="44" t="s">
        <v>45</v>
      </c>
      <c r="G14" s="46">
        <v>67423.19</v>
      </c>
      <c r="H14" s="46">
        <v>139866</v>
      </c>
      <c r="I14" s="92">
        <v>75690.04</v>
      </c>
      <c r="J14" s="71">
        <v>94696.66</v>
      </c>
      <c r="K14" s="70">
        <f t="shared" si="0"/>
        <v>140.45117117715728</v>
      </c>
      <c r="L14" s="64">
        <f>(J14/I14)*100</f>
        <v>125.11112426417003</v>
      </c>
    </row>
    <row r="15" spans="2:12" ht="28.5">
      <c r="B15" s="43"/>
      <c r="C15" s="43"/>
      <c r="D15" s="43"/>
      <c r="E15" s="43">
        <v>6362</v>
      </c>
      <c r="F15" s="44" t="s">
        <v>46</v>
      </c>
      <c r="G15" s="46">
        <v>530.89</v>
      </c>
      <c r="H15" s="46">
        <v>335125</v>
      </c>
      <c r="I15" s="92">
        <v>3318</v>
      </c>
      <c r="J15" s="64">
        <v>1327.23</v>
      </c>
      <c r="K15" s="70">
        <f t="shared" si="0"/>
        <v>250.00094181468856</v>
      </c>
      <c r="L15" s="64">
        <f>(J15/I15)*100</f>
        <v>40.000904159132006</v>
      </c>
    </row>
    <row r="16" spans="2:12" ht="15">
      <c r="B16" s="43"/>
      <c r="C16" s="45">
        <v>64</v>
      </c>
      <c r="D16" s="45"/>
      <c r="E16" s="45"/>
      <c r="F16" s="45" t="s">
        <v>47</v>
      </c>
      <c r="G16" s="35">
        <v>0.17</v>
      </c>
      <c r="H16" s="35">
        <v>13</v>
      </c>
      <c r="I16" s="93">
        <v>13</v>
      </c>
      <c r="J16" s="68">
        <v>0</v>
      </c>
      <c r="K16" s="69">
        <f>(J16/G16)*100</f>
        <v>0</v>
      </c>
      <c r="L16" s="68">
        <f>(J16/I16)*100</f>
        <v>0</v>
      </c>
    </row>
    <row r="17" spans="2:12" ht="14.25">
      <c r="B17" s="43"/>
      <c r="C17" s="43"/>
      <c r="D17" s="43">
        <v>641</v>
      </c>
      <c r="E17" s="43"/>
      <c r="F17" s="43" t="s">
        <v>48</v>
      </c>
      <c r="G17" s="46">
        <v>0.17</v>
      </c>
      <c r="H17" s="46">
        <v>13</v>
      </c>
      <c r="I17" s="92">
        <v>13</v>
      </c>
      <c r="J17" s="64">
        <v>0</v>
      </c>
      <c r="K17" s="70">
        <f t="shared" si="0"/>
        <v>0</v>
      </c>
      <c r="L17" s="64">
        <f>(J17/H17)*100</f>
        <v>0</v>
      </c>
    </row>
    <row r="18" spans="2:12" ht="14.25">
      <c r="B18" s="43"/>
      <c r="C18" s="43"/>
      <c r="D18" s="43"/>
      <c r="E18" s="43">
        <v>6413</v>
      </c>
      <c r="F18" s="43" t="s">
        <v>49</v>
      </c>
      <c r="G18" s="46">
        <v>0.17</v>
      </c>
      <c r="H18" s="46">
        <v>13</v>
      </c>
      <c r="I18" s="92">
        <v>13</v>
      </c>
      <c r="J18" s="64">
        <v>0</v>
      </c>
      <c r="K18" s="70">
        <f t="shared" si="0"/>
        <v>0</v>
      </c>
      <c r="L18" s="64">
        <f>(J18/H18)*100</f>
        <v>0</v>
      </c>
    </row>
    <row r="19" spans="2:12" ht="30">
      <c r="B19" s="43"/>
      <c r="C19" s="45">
        <v>65</v>
      </c>
      <c r="D19" s="45"/>
      <c r="E19" s="45"/>
      <c r="F19" s="47" t="s">
        <v>50</v>
      </c>
      <c r="G19" s="35">
        <v>6938.75</v>
      </c>
      <c r="H19" s="35">
        <v>8255</v>
      </c>
      <c r="I19" s="93">
        <v>8255</v>
      </c>
      <c r="J19" s="68">
        <v>6151</v>
      </c>
      <c r="K19" s="69">
        <f>(J19/G19)*100</f>
        <v>88.64709061430372</v>
      </c>
      <c r="L19" s="68">
        <f>(J19/H19)*100</f>
        <v>74.51241671714112</v>
      </c>
    </row>
    <row r="20" spans="2:12" ht="14.25">
      <c r="B20" s="43"/>
      <c r="C20" s="43"/>
      <c r="D20" s="43">
        <v>652</v>
      </c>
      <c r="E20" s="43"/>
      <c r="F20" s="43" t="s">
        <v>51</v>
      </c>
      <c r="G20" s="46">
        <f>G19</f>
        <v>6938.75</v>
      </c>
      <c r="H20" s="46">
        <v>8255</v>
      </c>
      <c r="I20" s="92">
        <v>8255</v>
      </c>
      <c r="J20" s="64">
        <v>6151</v>
      </c>
      <c r="K20" s="70">
        <f t="shared" si="0"/>
        <v>88.64709061430372</v>
      </c>
      <c r="L20" s="64">
        <f>(J20/H20)*100</f>
        <v>74.51241671714112</v>
      </c>
    </row>
    <row r="21" spans="2:12" ht="14.25">
      <c r="B21" s="43"/>
      <c r="C21" s="43"/>
      <c r="D21" s="43"/>
      <c r="E21" s="43">
        <v>6526</v>
      </c>
      <c r="F21" s="43" t="s">
        <v>52</v>
      </c>
      <c r="G21" s="46">
        <f>G19</f>
        <v>6938.75</v>
      </c>
      <c r="H21" s="46">
        <v>8255</v>
      </c>
      <c r="I21" s="92">
        <v>8255</v>
      </c>
      <c r="J21" s="64">
        <v>6151</v>
      </c>
      <c r="K21" s="70">
        <f t="shared" si="0"/>
        <v>88.64709061430372</v>
      </c>
      <c r="L21" s="64">
        <f>(J21/H21)*100</f>
        <v>74.51241671714112</v>
      </c>
    </row>
    <row r="22" spans="2:12" ht="30">
      <c r="B22" s="43"/>
      <c r="C22" s="45">
        <v>66</v>
      </c>
      <c r="D22" s="45"/>
      <c r="E22" s="45"/>
      <c r="F22" s="41" t="s">
        <v>16</v>
      </c>
      <c r="G22" s="35">
        <f>G23+G25</f>
        <v>18453.24</v>
      </c>
      <c r="H22" s="35">
        <f>H23+H25</f>
        <v>16790</v>
      </c>
      <c r="I22" s="93">
        <f>I23+I25</f>
        <v>35451</v>
      </c>
      <c r="J22" s="68">
        <f>J23+J25</f>
        <v>35436.56</v>
      </c>
      <c r="K22" s="69">
        <f>(J22/G22)*100</f>
        <v>192.0343527749056</v>
      </c>
      <c r="L22" s="68">
        <f>(J22/I22)*100</f>
        <v>99.95926772164395</v>
      </c>
    </row>
    <row r="23" spans="2:12" ht="15">
      <c r="B23" s="43"/>
      <c r="C23" s="48"/>
      <c r="D23" s="43">
        <v>661</v>
      </c>
      <c r="E23" s="43"/>
      <c r="F23" s="42" t="s">
        <v>17</v>
      </c>
      <c r="G23" s="46">
        <v>16462.4</v>
      </c>
      <c r="H23" s="46">
        <f>14600+597</f>
        <v>15197</v>
      </c>
      <c r="I23" s="92">
        <v>33858</v>
      </c>
      <c r="J23" s="64">
        <v>33921.11</v>
      </c>
      <c r="K23" s="70">
        <f t="shared" si="0"/>
        <v>206.0520337253377</v>
      </c>
      <c r="L23" s="121">
        <f aca="true" t="shared" si="1" ref="L23:L30">(J23/I23)*100</f>
        <v>100.18639612499263</v>
      </c>
    </row>
    <row r="24" spans="2:12" ht="15">
      <c r="B24" s="43"/>
      <c r="C24" s="48"/>
      <c r="D24" s="43"/>
      <c r="E24" s="43">
        <v>6615</v>
      </c>
      <c r="F24" s="42" t="s">
        <v>53</v>
      </c>
      <c r="G24" s="46">
        <v>16462.4</v>
      </c>
      <c r="H24" s="46">
        <f>14600+597</f>
        <v>15197</v>
      </c>
      <c r="I24" s="92">
        <v>33858</v>
      </c>
      <c r="J24" s="64">
        <v>33921.11</v>
      </c>
      <c r="K24" s="70">
        <f t="shared" si="0"/>
        <v>206.0520337253377</v>
      </c>
      <c r="L24" s="121">
        <f t="shared" si="1"/>
        <v>100.18639612499263</v>
      </c>
    </row>
    <row r="25" spans="2:12" ht="28.5">
      <c r="B25" s="43"/>
      <c r="C25" s="43"/>
      <c r="D25" s="43">
        <v>663</v>
      </c>
      <c r="E25" s="43"/>
      <c r="F25" s="42" t="s">
        <v>54</v>
      </c>
      <c r="G25" s="46">
        <f>G26</f>
        <v>1990.84</v>
      </c>
      <c r="H25" s="46">
        <f>929+664</f>
        <v>1593</v>
      </c>
      <c r="I25" s="92">
        <v>1593</v>
      </c>
      <c r="J25" s="64">
        <v>1515.45</v>
      </c>
      <c r="K25" s="70">
        <f t="shared" si="0"/>
        <v>76.12113479737197</v>
      </c>
      <c r="L25" s="121">
        <f t="shared" si="1"/>
        <v>95.13182674199624</v>
      </c>
    </row>
    <row r="26" spans="2:12" ht="14.25">
      <c r="B26" s="43"/>
      <c r="C26" s="43"/>
      <c r="D26" s="43"/>
      <c r="E26" s="43">
        <v>6631</v>
      </c>
      <c r="F26" s="42" t="s">
        <v>55</v>
      </c>
      <c r="G26" s="46">
        <v>1990.84</v>
      </c>
      <c r="H26" s="46">
        <v>1593</v>
      </c>
      <c r="I26" s="92">
        <v>1593</v>
      </c>
      <c r="J26" s="64">
        <v>1515.45</v>
      </c>
      <c r="K26" s="70">
        <f t="shared" si="0"/>
        <v>76.12113479737197</v>
      </c>
      <c r="L26" s="121">
        <f t="shared" si="1"/>
        <v>95.13182674199624</v>
      </c>
    </row>
    <row r="27" spans="2:12" ht="30">
      <c r="B27" s="43"/>
      <c r="C27" s="45">
        <v>67</v>
      </c>
      <c r="D27" s="45"/>
      <c r="E27" s="45"/>
      <c r="F27" s="41" t="s">
        <v>56</v>
      </c>
      <c r="G27" s="35">
        <f>G28</f>
        <v>245303.05</v>
      </c>
      <c r="H27" s="35">
        <f>H28</f>
        <v>447703</v>
      </c>
      <c r="I27" s="93">
        <f>I28</f>
        <v>336881</v>
      </c>
      <c r="J27" s="68">
        <f>J28</f>
        <v>296424.75</v>
      </c>
      <c r="K27" s="69">
        <f>(J27/G27)*100</f>
        <v>120.84022192141516</v>
      </c>
      <c r="L27" s="68">
        <f t="shared" si="1"/>
        <v>87.99093745269101</v>
      </c>
    </row>
    <row r="28" spans="2:12" ht="28.5">
      <c r="B28" s="43"/>
      <c r="C28" s="43"/>
      <c r="D28" s="43">
        <v>671</v>
      </c>
      <c r="E28" s="43"/>
      <c r="F28" s="42" t="s">
        <v>57</v>
      </c>
      <c r="G28" s="46">
        <f>G29+G30</f>
        <v>245303.05</v>
      </c>
      <c r="H28" s="46">
        <f>H30+H29</f>
        <v>447703</v>
      </c>
      <c r="I28" s="92">
        <f>I29+I30</f>
        <v>336881</v>
      </c>
      <c r="J28" s="64">
        <f>J29+J30</f>
        <v>296424.75</v>
      </c>
      <c r="K28" s="70">
        <f t="shared" si="0"/>
        <v>120.84022192141516</v>
      </c>
      <c r="L28" s="121">
        <f t="shared" si="1"/>
        <v>87.99093745269101</v>
      </c>
    </row>
    <row r="29" spans="2:12" ht="28.5">
      <c r="B29" s="43"/>
      <c r="C29" s="43"/>
      <c r="D29" s="43"/>
      <c r="E29" s="43">
        <v>6711</v>
      </c>
      <c r="F29" s="42" t="s">
        <v>58</v>
      </c>
      <c r="G29" s="46">
        <f>244153.83</f>
        <v>244153.83</v>
      </c>
      <c r="H29" s="46">
        <v>309008</v>
      </c>
      <c r="I29" s="92">
        <v>309000</v>
      </c>
      <c r="J29" s="64">
        <v>289946.81</v>
      </c>
      <c r="K29" s="70">
        <f t="shared" si="0"/>
        <v>118.75579015082418</v>
      </c>
      <c r="L29" s="121">
        <f t="shared" si="1"/>
        <v>93.83391909385114</v>
      </c>
    </row>
    <row r="30" spans="2:12" ht="28.5">
      <c r="B30" s="49"/>
      <c r="C30" s="49"/>
      <c r="D30" s="49"/>
      <c r="E30" s="49">
        <v>6712</v>
      </c>
      <c r="F30" s="39" t="s">
        <v>59</v>
      </c>
      <c r="G30" s="63">
        <v>1149.22</v>
      </c>
      <c r="H30" s="63">
        <v>138695</v>
      </c>
      <c r="I30" s="92">
        <v>27881</v>
      </c>
      <c r="J30" s="64">
        <v>6477.94</v>
      </c>
      <c r="K30" s="72">
        <f t="shared" si="0"/>
        <v>563.6814535075964</v>
      </c>
      <c r="L30" s="121">
        <f t="shared" si="1"/>
        <v>23.234245543560128</v>
      </c>
    </row>
    <row r="31" s="50" customFormat="1" ht="15"/>
    <row r="32" ht="15.75" customHeight="1"/>
    <row r="33" spans="2:12" ht="15.75" customHeight="1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</row>
    <row r="34" spans="2:12" ht="30">
      <c r="B34" s="145" t="s">
        <v>7</v>
      </c>
      <c r="C34" s="146"/>
      <c r="D34" s="146"/>
      <c r="E34" s="146"/>
      <c r="F34" s="147"/>
      <c r="G34" s="37" t="str">
        <f>G6</f>
        <v>OSTVARENJE
2022.</v>
      </c>
      <c r="H34" s="37" t="str">
        <f>H6</f>
        <v>IZVORNI PLAN  2023.</v>
      </c>
      <c r="I34" s="37" t="str">
        <f>I6</f>
        <v>TEKUĆI PLAN 2023.</v>
      </c>
      <c r="J34" s="37" t="str">
        <f>J6</f>
        <v>IZVRŠENJE
2023.</v>
      </c>
      <c r="K34" s="37" t="s">
        <v>165</v>
      </c>
      <c r="L34" s="37" t="s">
        <v>166</v>
      </c>
    </row>
    <row r="35" spans="2:12" ht="12.75" customHeight="1">
      <c r="B35" s="145">
        <v>1</v>
      </c>
      <c r="C35" s="146"/>
      <c r="D35" s="146"/>
      <c r="E35" s="146"/>
      <c r="F35" s="147"/>
      <c r="G35" s="37">
        <v>2</v>
      </c>
      <c r="H35" s="37">
        <v>3</v>
      </c>
      <c r="I35" s="37">
        <v>4</v>
      </c>
      <c r="J35" s="37">
        <v>5</v>
      </c>
      <c r="K35" s="37" t="s">
        <v>12</v>
      </c>
      <c r="L35" s="37" t="s">
        <v>13</v>
      </c>
    </row>
    <row r="36" spans="2:12" ht="15.75" thickBot="1">
      <c r="B36" s="51"/>
      <c r="C36" s="51"/>
      <c r="D36" s="51"/>
      <c r="E36" s="51"/>
      <c r="F36" s="51" t="s">
        <v>8</v>
      </c>
      <c r="G36" s="73">
        <f>G37+G80</f>
        <v>349813.91</v>
      </c>
      <c r="H36" s="73">
        <f>H37+H80</f>
        <v>983057</v>
      </c>
      <c r="I36" s="73">
        <f>I37+I80</f>
        <v>505005</v>
      </c>
      <c r="J36" s="73">
        <f>J37+J80</f>
        <v>425746.88999999996</v>
      </c>
      <c r="K36" s="74">
        <f>(J36/G36)*100</f>
        <v>121.7066782735998</v>
      </c>
      <c r="L36" s="74">
        <f>(J36/I36)*100</f>
        <v>84.30548014376095</v>
      </c>
    </row>
    <row r="37" spans="2:12" ht="15.75" thickBot="1">
      <c r="B37" s="52">
        <v>3</v>
      </c>
      <c r="C37" s="53"/>
      <c r="D37" s="53"/>
      <c r="E37" s="53"/>
      <c r="F37" s="53" t="s">
        <v>3</v>
      </c>
      <c r="G37" s="113">
        <f>G38+G45+G75</f>
        <v>347226.48</v>
      </c>
      <c r="H37" s="113">
        <f>H38+H45+H75</f>
        <v>530471</v>
      </c>
      <c r="I37" s="113">
        <f>I38+I45+I75</f>
        <v>495042</v>
      </c>
      <c r="J37" s="113">
        <f>J38+J45+J75</f>
        <v>418531.85</v>
      </c>
      <c r="K37" s="113">
        <f>(J37/G37)*100</f>
        <v>120.53569474309678</v>
      </c>
      <c r="L37" s="81">
        <f aca="true" t="shared" si="2" ref="L37:L92">(J37/I37)*100</f>
        <v>84.54471539788543</v>
      </c>
    </row>
    <row r="38" spans="2:12" ht="15">
      <c r="B38" s="54"/>
      <c r="C38" s="54">
        <v>31</v>
      </c>
      <c r="D38" s="54"/>
      <c r="E38" s="54"/>
      <c r="F38" s="54" t="s">
        <v>4</v>
      </c>
      <c r="G38" s="75">
        <f>G39+G41+G43</f>
        <v>189137.68999999997</v>
      </c>
      <c r="H38" s="75">
        <f>H39+H41+H43</f>
        <v>207207</v>
      </c>
      <c r="I38" s="75">
        <f>I39+I41+I43</f>
        <v>211037.97</v>
      </c>
      <c r="J38" s="75">
        <f>J39+J41+J43</f>
        <v>204132.12</v>
      </c>
      <c r="K38" s="75">
        <f>(J38/G38)*100</f>
        <v>107.92778530815303</v>
      </c>
      <c r="L38" s="112">
        <f t="shared" si="2"/>
        <v>96.72767417161946</v>
      </c>
    </row>
    <row r="39" spans="2:12" ht="15">
      <c r="B39" s="49"/>
      <c r="C39" s="49"/>
      <c r="D39" s="43">
        <v>311</v>
      </c>
      <c r="E39" s="43"/>
      <c r="F39" s="43" t="s">
        <v>18</v>
      </c>
      <c r="G39" s="46">
        <f>G40</f>
        <v>156456.81</v>
      </c>
      <c r="H39" s="46">
        <v>170548</v>
      </c>
      <c r="I39" s="46">
        <v>171519</v>
      </c>
      <c r="J39" s="64">
        <v>166662.6</v>
      </c>
      <c r="K39" s="46">
        <f aca="true" t="shared" si="3" ref="K39:K44">(J39/G39)*100</f>
        <v>106.52307176657891</v>
      </c>
      <c r="L39" s="74">
        <f t="shared" si="2"/>
        <v>97.16859356689346</v>
      </c>
    </row>
    <row r="40" spans="2:12" ht="15">
      <c r="B40" s="49"/>
      <c r="C40" s="49"/>
      <c r="D40" s="43"/>
      <c r="E40" s="43">
        <v>3111</v>
      </c>
      <c r="F40" s="43" t="s">
        <v>19</v>
      </c>
      <c r="G40" s="46">
        <f>156456.81</f>
        <v>156456.81</v>
      </c>
      <c r="H40" s="46">
        <v>170548</v>
      </c>
      <c r="I40" s="46">
        <v>171519</v>
      </c>
      <c r="J40" s="64">
        <v>166662.6</v>
      </c>
      <c r="K40" s="46">
        <f t="shared" si="3"/>
        <v>106.52307176657891</v>
      </c>
      <c r="L40" s="74">
        <f t="shared" si="2"/>
        <v>97.16859356689346</v>
      </c>
    </row>
    <row r="41" spans="2:12" ht="15">
      <c r="B41" s="49"/>
      <c r="C41" s="49"/>
      <c r="D41" s="43">
        <v>312</v>
      </c>
      <c r="E41" s="43"/>
      <c r="F41" s="43" t="s">
        <v>60</v>
      </c>
      <c r="G41" s="46">
        <v>12460.08</v>
      </c>
      <c r="H41" s="46">
        <v>15423</v>
      </c>
      <c r="I41" s="46">
        <v>18237.97</v>
      </c>
      <c r="J41" s="64">
        <v>16998.72</v>
      </c>
      <c r="K41" s="46">
        <f t="shared" si="3"/>
        <v>136.42544831172833</v>
      </c>
      <c r="L41" s="74">
        <f t="shared" si="2"/>
        <v>93.20510999853602</v>
      </c>
    </row>
    <row r="42" spans="2:12" ht="15">
      <c r="B42" s="49"/>
      <c r="C42" s="49"/>
      <c r="D42" s="43"/>
      <c r="E42" s="43">
        <v>3121</v>
      </c>
      <c r="F42" s="43" t="s">
        <v>60</v>
      </c>
      <c r="G42" s="46">
        <v>12460.08</v>
      </c>
      <c r="H42" s="46">
        <v>15423</v>
      </c>
      <c r="I42" s="46">
        <f>I41</f>
        <v>18237.97</v>
      </c>
      <c r="J42" s="64">
        <v>16998.72</v>
      </c>
      <c r="K42" s="46">
        <f t="shared" si="3"/>
        <v>136.42544831172833</v>
      </c>
      <c r="L42" s="74">
        <f t="shared" si="2"/>
        <v>93.20510999853602</v>
      </c>
    </row>
    <row r="43" spans="2:12" ht="15">
      <c r="B43" s="49"/>
      <c r="C43" s="49"/>
      <c r="D43" s="43">
        <v>313</v>
      </c>
      <c r="E43" s="43"/>
      <c r="F43" s="43" t="s">
        <v>61</v>
      </c>
      <c r="G43" s="46">
        <f>G44</f>
        <v>20220.8</v>
      </c>
      <c r="H43" s="46">
        <v>21236</v>
      </c>
      <c r="I43" s="46">
        <v>21281</v>
      </c>
      <c r="J43" s="64">
        <v>20470.8</v>
      </c>
      <c r="K43" s="46">
        <f>(J43/G43)*100</f>
        <v>101.23635068840007</v>
      </c>
      <c r="L43" s="74">
        <f t="shared" si="2"/>
        <v>96.19284808044735</v>
      </c>
    </row>
    <row r="44" spans="2:12" ht="15">
      <c r="B44" s="49"/>
      <c r="C44" s="49"/>
      <c r="D44" s="43"/>
      <c r="E44" s="43">
        <v>3132</v>
      </c>
      <c r="F44" s="43" t="s">
        <v>62</v>
      </c>
      <c r="G44" s="46">
        <v>20220.8</v>
      </c>
      <c r="H44" s="46">
        <v>21236</v>
      </c>
      <c r="I44" s="46">
        <v>21281</v>
      </c>
      <c r="J44" s="64">
        <v>20470.8</v>
      </c>
      <c r="K44" s="46">
        <f t="shared" si="3"/>
        <v>101.23635068840007</v>
      </c>
      <c r="L44" s="74">
        <f t="shared" si="2"/>
        <v>96.19284808044735</v>
      </c>
    </row>
    <row r="45" spans="2:12" ht="15">
      <c r="B45" s="55"/>
      <c r="C45" s="45">
        <v>32</v>
      </c>
      <c r="D45" s="45"/>
      <c r="E45" s="45"/>
      <c r="F45" s="45" t="s">
        <v>10</v>
      </c>
      <c r="G45" s="35">
        <f>G46+G51+G56+G66+G68</f>
        <v>157231.05000000002</v>
      </c>
      <c r="H45" s="35">
        <f>H46+H51+H56+H66+H68</f>
        <v>321910</v>
      </c>
      <c r="I45" s="35">
        <f>I46+I51+I56+I66+I68</f>
        <v>282744.03</v>
      </c>
      <c r="J45" s="35">
        <f>J46+J51+J56+J66+J68</f>
        <v>213482.94</v>
      </c>
      <c r="K45" s="35">
        <f>(J45/G45)*100</f>
        <v>135.77657848115877</v>
      </c>
      <c r="L45" s="107">
        <f t="shared" si="2"/>
        <v>75.50396024276799</v>
      </c>
    </row>
    <row r="46" spans="2:12" ht="15">
      <c r="B46" s="49"/>
      <c r="C46" s="49"/>
      <c r="D46" s="43">
        <v>321</v>
      </c>
      <c r="E46" s="43"/>
      <c r="F46" s="43" t="s">
        <v>20</v>
      </c>
      <c r="G46" s="46">
        <f>SUM(G47:G50)</f>
        <v>20685.84</v>
      </c>
      <c r="H46" s="46">
        <f>SUM(H47:H50)</f>
        <v>24230</v>
      </c>
      <c r="I46" s="46">
        <f>I47+I48+I49+I50</f>
        <v>24035.42</v>
      </c>
      <c r="J46" s="46">
        <f>SUM(J47:J50)</f>
        <v>17667.25</v>
      </c>
      <c r="K46" s="46">
        <f>(J46/G46)*100</f>
        <v>85.40745746849052</v>
      </c>
      <c r="L46" s="74">
        <f t="shared" si="2"/>
        <v>73.5050604482884</v>
      </c>
    </row>
    <row r="47" spans="2:12" ht="15">
      <c r="B47" s="49"/>
      <c r="C47" s="55"/>
      <c r="D47" s="43"/>
      <c r="E47" s="43">
        <v>3211</v>
      </c>
      <c r="F47" s="44" t="s">
        <v>21</v>
      </c>
      <c r="G47" s="46">
        <v>15529.59</v>
      </c>
      <c r="H47" s="46">
        <v>13923</v>
      </c>
      <c r="I47" s="46">
        <v>13774.28</v>
      </c>
      <c r="J47" s="64">
        <v>10525.89</v>
      </c>
      <c r="K47" s="46">
        <f>(J47/G47)*100</f>
        <v>67.77957434806714</v>
      </c>
      <c r="L47" s="74">
        <f t="shared" si="2"/>
        <v>76.416988764567</v>
      </c>
    </row>
    <row r="48" spans="2:12" ht="15">
      <c r="B48" s="49"/>
      <c r="C48" s="55"/>
      <c r="D48" s="43"/>
      <c r="E48" s="43">
        <v>3212</v>
      </c>
      <c r="F48" s="43" t="s">
        <v>66</v>
      </c>
      <c r="G48" s="46">
        <v>2396.14</v>
      </c>
      <c r="H48" s="46">
        <v>4003</v>
      </c>
      <c r="I48" s="46">
        <v>3503</v>
      </c>
      <c r="J48" s="64">
        <v>3101.28</v>
      </c>
      <c r="K48" s="46">
        <f>(J48/G48)*100</f>
        <v>129.428163629838</v>
      </c>
      <c r="L48" s="74">
        <f t="shared" si="2"/>
        <v>88.53211532971739</v>
      </c>
    </row>
    <row r="49" spans="2:12" ht="15">
      <c r="B49" s="49"/>
      <c r="C49" s="49"/>
      <c r="D49" s="43"/>
      <c r="E49" s="43">
        <v>3213</v>
      </c>
      <c r="F49" s="43" t="s">
        <v>63</v>
      </c>
      <c r="G49" s="46">
        <v>346.41</v>
      </c>
      <c r="H49" s="46">
        <v>2454</v>
      </c>
      <c r="I49" s="46">
        <v>1906</v>
      </c>
      <c r="J49" s="64">
        <v>480.73</v>
      </c>
      <c r="K49" s="46">
        <f>(J49/G49)*100</f>
        <v>138.77486215755897</v>
      </c>
      <c r="L49" s="74">
        <f t="shared" si="2"/>
        <v>25.22193074501574</v>
      </c>
    </row>
    <row r="50" spans="2:12" ht="15">
      <c r="B50" s="38"/>
      <c r="C50" s="39"/>
      <c r="D50" s="42"/>
      <c r="E50" s="42">
        <v>3214</v>
      </c>
      <c r="F50" s="42" t="s">
        <v>64</v>
      </c>
      <c r="G50" s="46">
        <v>2413.7</v>
      </c>
      <c r="H50" s="46">
        <v>3850</v>
      </c>
      <c r="I50" s="46">
        <v>4852.14</v>
      </c>
      <c r="J50" s="64">
        <v>3559.35</v>
      </c>
      <c r="K50" s="46">
        <f>(J50/G50)*100</f>
        <v>147.46447362969715</v>
      </c>
      <c r="L50" s="74">
        <f t="shared" si="2"/>
        <v>73.35629227516107</v>
      </c>
    </row>
    <row r="51" spans="2:12" ht="15">
      <c r="B51" s="49"/>
      <c r="C51" s="49"/>
      <c r="D51" s="43">
        <v>322</v>
      </c>
      <c r="E51" s="43"/>
      <c r="F51" s="43" t="s">
        <v>65</v>
      </c>
      <c r="G51" s="46">
        <f>G52+G53+G54+G55</f>
        <v>20084.350000000002</v>
      </c>
      <c r="H51" s="46">
        <f>H52+H53+H54+H55</f>
        <v>31853</v>
      </c>
      <c r="I51" s="46">
        <f>SUM(I52:I55)</f>
        <v>31247.25</v>
      </c>
      <c r="J51" s="64">
        <f>J52+J53+J54+J55</f>
        <v>21666.079999999998</v>
      </c>
      <c r="K51" s="64">
        <f>(J51/G51)*100</f>
        <v>107.87543535140543</v>
      </c>
      <c r="L51" s="74">
        <f t="shared" si="2"/>
        <v>69.33755770507804</v>
      </c>
    </row>
    <row r="52" spans="2:12" ht="15">
      <c r="B52" s="49"/>
      <c r="C52" s="49"/>
      <c r="D52" s="43"/>
      <c r="E52" s="43">
        <v>3221</v>
      </c>
      <c r="F52" s="43" t="s">
        <v>67</v>
      </c>
      <c r="G52" s="46">
        <v>3685.71</v>
      </c>
      <c r="H52" s="46">
        <v>8228</v>
      </c>
      <c r="I52" s="46">
        <v>8104</v>
      </c>
      <c r="J52" s="64">
        <v>5132.17</v>
      </c>
      <c r="K52" s="64">
        <f>(J52/G52)*100</f>
        <v>139.245084393509</v>
      </c>
      <c r="L52" s="74">
        <f t="shared" si="2"/>
        <v>63.32884995064166</v>
      </c>
    </row>
    <row r="53" spans="2:12" ht="15">
      <c r="B53" s="49"/>
      <c r="C53" s="49"/>
      <c r="D53" s="43"/>
      <c r="E53" s="43">
        <v>3223</v>
      </c>
      <c r="F53" s="43" t="s">
        <v>68</v>
      </c>
      <c r="G53" s="46">
        <v>12521.03</v>
      </c>
      <c r="H53" s="46">
        <v>14600</v>
      </c>
      <c r="I53" s="46">
        <v>14169.25</v>
      </c>
      <c r="J53" s="64">
        <v>12254.97</v>
      </c>
      <c r="K53" s="64">
        <f>(J53/G53)*100</f>
        <v>97.87509494027248</v>
      </c>
      <c r="L53" s="74">
        <f t="shared" si="2"/>
        <v>86.48989890078867</v>
      </c>
    </row>
    <row r="54" spans="2:12" ht="15">
      <c r="B54" s="49"/>
      <c r="C54" s="55"/>
      <c r="D54" s="43"/>
      <c r="E54" s="43">
        <v>3224</v>
      </c>
      <c r="F54" s="44" t="s">
        <v>69</v>
      </c>
      <c r="G54" s="46">
        <v>1393.09</v>
      </c>
      <c r="H54" s="46">
        <v>2654</v>
      </c>
      <c r="I54" s="46">
        <v>3134</v>
      </c>
      <c r="J54" s="64">
        <v>1784.62</v>
      </c>
      <c r="K54" s="64">
        <f>(J54/G54)*100</f>
        <v>128.10514754969168</v>
      </c>
      <c r="L54" s="74">
        <f t="shared" si="2"/>
        <v>56.943841735800895</v>
      </c>
    </row>
    <row r="55" spans="2:12" ht="15">
      <c r="B55" s="49"/>
      <c r="C55" s="55"/>
      <c r="D55" s="43"/>
      <c r="E55" s="43">
        <v>3225</v>
      </c>
      <c r="F55" s="43" t="s">
        <v>70</v>
      </c>
      <c r="G55" s="46">
        <v>2484.52</v>
      </c>
      <c r="H55" s="46">
        <v>6371</v>
      </c>
      <c r="I55" s="46">
        <v>5840</v>
      </c>
      <c r="J55" s="64">
        <v>2494.32</v>
      </c>
      <c r="K55" s="98">
        <f>(J55/G55)*100</f>
        <v>100.39444238726193</v>
      </c>
      <c r="L55" s="74">
        <f t="shared" si="2"/>
        <v>42.71095890410959</v>
      </c>
    </row>
    <row r="56" spans="2:12" ht="15">
      <c r="B56" s="38"/>
      <c r="C56" s="39"/>
      <c r="D56" s="42">
        <v>323</v>
      </c>
      <c r="E56" s="42"/>
      <c r="F56" s="42" t="s">
        <v>71</v>
      </c>
      <c r="G56" s="46">
        <f>SUM(G57:G65)</f>
        <v>96231.57</v>
      </c>
      <c r="H56" s="46">
        <f>SUM(H57:H65)</f>
        <v>228504</v>
      </c>
      <c r="I56" s="46">
        <f>SUM(I57:I65)</f>
        <v>170713.79</v>
      </c>
      <c r="J56" s="64">
        <f>SUM(J57:J65)</f>
        <v>129250.75</v>
      </c>
      <c r="K56" s="64">
        <f>(J56/G56)*100</f>
        <v>134.3122116785583</v>
      </c>
      <c r="L56" s="74">
        <f t="shared" si="2"/>
        <v>75.71195625145455</v>
      </c>
    </row>
    <row r="57" spans="2:12" ht="15">
      <c r="B57" s="49"/>
      <c r="C57" s="49"/>
      <c r="D57" s="43"/>
      <c r="E57" s="43">
        <v>3231</v>
      </c>
      <c r="F57" s="43" t="s">
        <v>72</v>
      </c>
      <c r="G57" s="46">
        <v>9508.96</v>
      </c>
      <c r="H57" s="46">
        <v>14200</v>
      </c>
      <c r="I57" s="46">
        <v>13052</v>
      </c>
      <c r="J57" s="64">
        <v>12047.52</v>
      </c>
      <c r="K57" s="64">
        <f>(J57/G57)*100</f>
        <v>126.69650519089366</v>
      </c>
      <c r="L57" s="74">
        <f t="shared" si="2"/>
        <v>92.30401471038921</v>
      </c>
    </row>
    <row r="58" spans="2:12" ht="15">
      <c r="B58" s="49"/>
      <c r="C58" s="49"/>
      <c r="D58" s="43"/>
      <c r="E58" s="43">
        <v>3232</v>
      </c>
      <c r="F58" s="43" t="s">
        <v>73</v>
      </c>
      <c r="G58" s="46">
        <v>2388.51</v>
      </c>
      <c r="H58" s="46">
        <v>3996</v>
      </c>
      <c r="I58" s="46">
        <v>2743</v>
      </c>
      <c r="J58" s="64">
        <v>1025.69</v>
      </c>
      <c r="K58" s="64">
        <v>0</v>
      </c>
      <c r="L58" s="74">
        <f t="shared" si="2"/>
        <v>37.39300036456435</v>
      </c>
    </row>
    <row r="59" spans="2:12" ht="15">
      <c r="B59" s="49"/>
      <c r="C59" s="49"/>
      <c r="D59" s="43"/>
      <c r="E59" s="43">
        <v>3233</v>
      </c>
      <c r="F59" s="43" t="s">
        <v>74</v>
      </c>
      <c r="G59" s="46">
        <v>776.43</v>
      </c>
      <c r="H59" s="46">
        <v>3716</v>
      </c>
      <c r="I59" s="46">
        <v>0</v>
      </c>
      <c r="J59" s="64">
        <v>0</v>
      </c>
      <c r="K59" s="64">
        <f aca="true" t="shared" si="4" ref="K59:K66">(J59/G59)*100</f>
        <v>0</v>
      </c>
      <c r="L59" s="74">
        <v>0</v>
      </c>
    </row>
    <row r="60" spans="2:12" ht="15">
      <c r="B60" s="49"/>
      <c r="C60" s="49"/>
      <c r="D60" s="43"/>
      <c r="E60" s="43">
        <v>3234</v>
      </c>
      <c r="F60" s="43" t="s">
        <v>75</v>
      </c>
      <c r="G60" s="46">
        <v>1087.46</v>
      </c>
      <c r="H60" s="46">
        <v>1526</v>
      </c>
      <c r="I60" s="46">
        <v>1526</v>
      </c>
      <c r="J60" s="64">
        <v>1153.12</v>
      </c>
      <c r="K60" s="64">
        <f t="shared" si="4"/>
        <v>106.03792323395803</v>
      </c>
      <c r="L60" s="74">
        <f t="shared" si="2"/>
        <v>75.56487549148099</v>
      </c>
    </row>
    <row r="61" spans="2:12" ht="15">
      <c r="B61" s="49"/>
      <c r="C61" s="55"/>
      <c r="D61" s="43"/>
      <c r="E61" s="43">
        <v>3235</v>
      </c>
      <c r="F61" s="44" t="s">
        <v>76</v>
      </c>
      <c r="G61" s="46">
        <v>6932.25</v>
      </c>
      <c r="H61" s="46">
        <v>8627</v>
      </c>
      <c r="I61" s="46">
        <v>8133</v>
      </c>
      <c r="J61" s="64">
        <v>6904.9</v>
      </c>
      <c r="K61" s="64">
        <f t="shared" si="4"/>
        <v>99.60546720040391</v>
      </c>
      <c r="L61" s="74">
        <f t="shared" si="2"/>
        <v>84.89979097503996</v>
      </c>
    </row>
    <row r="62" spans="2:12" ht="15">
      <c r="B62" s="49"/>
      <c r="C62" s="55"/>
      <c r="D62" s="43"/>
      <c r="E62" s="43">
        <v>3236</v>
      </c>
      <c r="F62" s="43" t="s">
        <v>77</v>
      </c>
      <c r="G62" s="46">
        <v>2898.67</v>
      </c>
      <c r="H62" s="46">
        <v>3032</v>
      </c>
      <c r="I62" s="46">
        <v>3133</v>
      </c>
      <c r="J62" s="64">
        <v>2941.17</v>
      </c>
      <c r="K62" s="64">
        <f t="shared" si="4"/>
        <v>101.46618966629524</v>
      </c>
      <c r="L62" s="74">
        <f t="shared" si="2"/>
        <v>93.87711458665817</v>
      </c>
    </row>
    <row r="63" spans="2:12" ht="15">
      <c r="B63" s="49"/>
      <c r="C63" s="49"/>
      <c r="D63" s="43"/>
      <c r="E63" s="43">
        <v>3237</v>
      </c>
      <c r="F63" s="43" t="s">
        <v>78</v>
      </c>
      <c r="G63" s="46">
        <v>52532.97</v>
      </c>
      <c r="H63" s="46">
        <v>157518</v>
      </c>
      <c r="I63" s="46">
        <v>104664.08</v>
      </c>
      <c r="J63" s="64">
        <v>70873.29</v>
      </c>
      <c r="K63" s="64">
        <f t="shared" si="4"/>
        <v>134.91201810976992</v>
      </c>
      <c r="L63" s="74">
        <f t="shared" si="2"/>
        <v>67.71500786134077</v>
      </c>
    </row>
    <row r="64" spans="2:12" ht="15">
      <c r="B64" s="49"/>
      <c r="C64" s="49"/>
      <c r="D64" s="43"/>
      <c r="E64" s="43">
        <v>3238</v>
      </c>
      <c r="F64" s="43" t="s">
        <v>79</v>
      </c>
      <c r="G64" s="46">
        <v>5297.55</v>
      </c>
      <c r="H64" s="46">
        <v>4565</v>
      </c>
      <c r="I64" s="46">
        <v>5034</v>
      </c>
      <c r="J64" s="64">
        <v>4552.86</v>
      </c>
      <c r="K64" s="64">
        <f t="shared" si="4"/>
        <v>85.9427471189512</v>
      </c>
      <c r="L64" s="74">
        <f t="shared" si="2"/>
        <v>90.44219308700833</v>
      </c>
    </row>
    <row r="65" spans="2:12" ht="15">
      <c r="B65" s="49"/>
      <c r="C65" s="49"/>
      <c r="D65" s="43"/>
      <c r="E65" s="43">
        <v>3239</v>
      </c>
      <c r="F65" s="43" t="s">
        <v>80</v>
      </c>
      <c r="G65" s="46">
        <v>14808.77</v>
      </c>
      <c r="H65" s="46">
        <v>31324</v>
      </c>
      <c r="I65" s="46">
        <v>32428.71</v>
      </c>
      <c r="J65" s="64">
        <v>29752.2</v>
      </c>
      <c r="K65" s="64">
        <f t="shared" si="4"/>
        <v>200.90932602775248</v>
      </c>
      <c r="L65" s="74">
        <f t="shared" si="2"/>
        <v>91.74648020226522</v>
      </c>
    </row>
    <row r="66" spans="2:12" ht="15">
      <c r="B66" s="49"/>
      <c r="C66" s="55"/>
      <c r="D66" s="49">
        <v>324</v>
      </c>
      <c r="E66" s="49"/>
      <c r="F66" s="56" t="s">
        <v>81</v>
      </c>
      <c r="G66" s="63">
        <f>G67</f>
        <v>1355.28</v>
      </c>
      <c r="H66" s="63">
        <v>3319</v>
      </c>
      <c r="I66" s="46">
        <v>10774.84</v>
      </c>
      <c r="J66" s="64">
        <f>J67</f>
        <v>9921.22</v>
      </c>
      <c r="K66" s="64">
        <f t="shared" si="4"/>
        <v>732.0420872439644</v>
      </c>
      <c r="L66" s="74">
        <f t="shared" si="2"/>
        <v>92.07765498141967</v>
      </c>
    </row>
    <row r="67" spans="2:12" ht="15">
      <c r="B67" s="49"/>
      <c r="C67" s="55"/>
      <c r="D67" s="49"/>
      <c r="E67" s="49">
        <v>3241</v>
      </c>
      <c r="F67" s="56" t="s">
        <v>84</v>
      </c>
      <c r="G67" s="63">
        <v>1355.28</v>
      </c>
      <c r="H67" s="63">
        <v>3319</v>
      </c>
      <c r="I67" s="46">
        <v>10774.84</v>
      </c>
      <c r="J67" s="64">
        <v>9921.22</v>
      </c>
      <c r="K67" s="64">
        <f>(J67/G67)*100</f>
        <v>732.0420872439644</v>
      </c>
      <c r="L67" s="74">
        <f t="shared" si="2"/>
        <v>92.07765498141967</v>
      </c>
    </row>
    <row r="68" spans="2:12" ht="15">
      <c r="B68" s="49"/>
      <c r="C68" s="49"/>
      <c r="D68" s="49">
        <v>329</v>
      </c>
      <c r="E68" s="49"/>
      <c r="F68" s="49" t="s">
        <v>83</v>
      </c>
      <c r="G68" s="63">
        <f>SUM(G69:G74)</f>
        <v>18874.010000000002</v>
      </c>
      <c r="H68" s="63">
        <f>SUM(H69:H74)</f>
        <v>34004</v>
      </c>
      <c r="I68" s="46">
        <f>SUM(I69:I74)</f>
        <v>45972.729999999996</v>
      </c>
      <c r="J68" s="63">
        <f>SUM(J69:J74)</f>
        <v>34977.64</v>
      </c>
      <c r="K68" s="64">
        <f>(J68/G68)*100</f>
        <v>185.32172018558853</v>
      </c>
      <c r="L68" s="74">
        <f t="shared" si="2"/>
        <v>76.08345208126644</v>
      </c>
    </row>
    <row r="69" spans="2:12" ht="28.5">
      <c r="B69" s="49"/>
      <c r="C69" s="49"/>
      <c r="D69" s="49"/>
      <c r="E69" s="49">
        <v>3291</v>
      </c>
      <c r="F69" s="56" t="s">
        <v>82</v>
      </c>
      <c r="G69" s="63">
        <v>1397.74</v>
      </c>
      <c r="H69" s="63">
        <v>1327</v>
      </c>
      <c r="I69" s="46">
        <v>1198.08</v>
      </c>
      <c r="J69" s="64">
        <v>998.4</v>
      </c>
      <c r="K69" s="64">
        <f aca="true" t="shared" si="5" ref="K69:K75">(J69/G69)*100</f>
        <v>71.42959348662842</v>
      </c>
      <c r="L69" s="74">
        <f t="shared" si="2"/>
        <v>83.33333333333334</v>
      </c>
    </row>
    <row r="70" spans="2:12" ht="15">
      <c r="B70" s="49"/>
      <c r="C70" s="49"/>
      <c r="D70" s="49"/>
      <c r="E70" s="49">
        <v>3292</v>
      </c>
      <c r="F70" s="49" t="s">
        <v>85</v>
      </c>
      <c r="G70" s="63">
        <v>1231.23</v>
      </c>
      <c r="H70" s="63">
        <v>1592</v>
      </c>
      <c r="I70" s="46">
        <v>1592</v>
      </c>
      <c r="J70" s="64">
        <v>1255.89</v>
      </c>
      <c r="K70" s="64">
        <f t="shared" si="5"/>
        <v>102.0028751736069</v>
      </c>
      <c r="L70" s="74">
        <f t="shared" si="2"/>
        <v>78.88756281407035</v>
      </c>
    </row>
    <row r="71" spans="2:12" ht="15">
      <c r="B71" s="49"/>
      <c r="C71" s="55"/>
      <c r="D71" s="49"/>
      <c r="E71" s="49">
        <v>3293</v>
      </c>
      <c r="F71" s="56" t="s">
        <v>86</v>
      </c>
      <c r="G71" s="63">
        <v>12192.45</v>
      </c>
      <c r="H71" s="63">
        <v>15994</v>
      </c>
      <c r="I71" s="46">
        <v>29821.74</v>
      </c>
      <c r="J71" s="64">
        <v>26302.44</v>
      </c>
      <c r="K71" s="64">
        <f t="shared" si="5"/>
        <v>215.72727384569959</v>
      </c>
      <c r="L71" s="74">
        <f t="shared" si="2"/>
        <v>88.19887773148045</v>
      </c>
    </row>
    <row r="72" spans="2:12" ht="15">
      <c r="B72" s="49"/>
      <c r="C72" s="55"/>
      <c r="D72" s="49"/>
      <c r="E72" s="49">
        <v>3294</v>
      </c>
      <c r="F72" s="49" t="s">
        <v>87</v>
      </c>
      <c r="G72" s="63">
        <v>46.45</v>
      </c>
      <c r="H72" s="63">
        <v>133</v>
      </c>
      <c r="I72" s="46">
        <v>133</v>
      </c>
      <c r="J72" s="64">
        <v>60</v>
      </c>
      <c r="K72" s="64">
        <f t="shared" si="5"/>
        <v>129.17115177610333</v>
      </c>
      <c r="L72" s="74">
        <f t="shared" si="2"/>
        <v>45.11278195488722</v>
      </c>
    </row>
    <row r="73" spans="2:12" ht="15">
      <c r="B73" s="49"/>
      <c r="C73" s="49"/>
      <c r="D73" s="49"/>
      <c r="E73" s="49">
        <v>3295</v>
      </c>
      <c r="F73" s="49" t="s">
        <v>88</v>
      </c>
      <c r="G73" s="63">
        <v>484.61</v>
      </c>
      <c r="H73" s="63">
        <v>824</v>
      </c>
      <c r="I73" s="46">
        <v>1191</v>
      </c>
      <c r="J73" s="64">
        <v>651.58</v>
      </c>
      <c r="K73" s="64">
        <f t="shared" si="5"/>
        <v>134.45450981201378</v>
      </c>
      <c r="L73" s="74">
        <f t="shared" si="2"/>
        <v>54.70864819479429</v>
      </c>
    </row>
    <row r="74" spans="2:12" ht="15">
      <c r="B74" s="49"/>
      <c r="C74" s="55"/>
      <c r="D74" s="49"/>
      <c r="E74" s="49">
        <v>3299</v>
      </c>
      <c r="F74" s="56" t="s">
        <v>83</v>
      </c>
      <c r="G74" s="63">
        <v>3521.53</v>
      </c>
      <c r="H74" s="63">
        <v>14134</v>
      </c>
      <c r="I74" s="46">
        <v>12036.91</v>
      </c>
      <c r="J74" s="64">
        <v>5709.33</v>
      </c>
      <c r="K74" s="64">
        <f t="shared" si="5"/>
        <v>162.12640528406686</v>
      </c>
      <c r="L74" s="74">
        <f t="shared" si="2"/>
        <v>47.431857511603894</v>
      </c>
    </row>
    <row r="75" spans="2:12" ht="15">
      <c r="B75" s="49"/>
      <c r="C75" s="45">
        <v>34</v>
      </c>
      <c r="D75" s="45"/>
      <c r="E75" s="45"/>
      <c r="F75" s="45" t="s">
        <v>89</v>
      </c>
      <c r="G75" s="35">
        <v>857.74</v>
      </c>
      <c r="H75" s="35">
        <f>H76</f>
        <v>1354</v>
      </c>
      <c r="I75" s="93">
        <f>I76</f>
        <v>1260</v>
      </c>
      <c r="J75" s="76">
        <f>J76</f>
        <v>916.7900000000001</v>
      </c>
      <c r="K75" s="76">
        <f t="shared" si="5"/>
        <v>106.8843705551799</v>
      </c>
      <c r="L75" s="107">
        <f t="shared" si="2"/>
        <v>72.76111111111112</v>
      </c>
    </row>
    <row r="76" spans="2:12" ht="15">
      <c r="B76" s="49"/>
      <c r="C76" s="49"/>
      <c r="D76" s="49">
        <v>343</v>
      </c>
      <c r="E76" s="49"/>
      <c r="F76" s="49" t="s">
        <v>90</v>
      </c>
      <c r="G76" s="63">
        <v>857.74</v>
      </c>
      <c r="H76" s="63">
        <f>SUM(H77:H79)</f>
        <v>1354</v>
      </c>
      <c r="I76" s="95">
        <f>SUM(I77:I79)</f>
        <v>1260</v>
      </c>
      <c r="J76" s="64">
        <f>J77+J78+J79</f>
        <v>916.7900000000001</v>
      </c>
      <c r="K76" s="64">
        <f>(J76/G76)*100</f>
        <v>106.8843705551799</v>
      </c>
      <c r="L76" s="74">
        <f t="shared" si="2"/>
        <v>72.76111111111112</v>
      </c>
    </row>
    <row r="77" spans="2:12" ht="15">
      <c r="B77" s="49"/>
      <c r="C77" s="49"/>
      <c r="D77" s="49"/>
      <c r="E77" s="49">
        <v>3431</v>
      </c>
      <c r="F77" s="49" t="s">
        <v>91</v>
      </c>
      <c r="G77" s="63">
        <v>857.74</v>
      </c>
      <c r="H77" s="63">
        <v>1194</v>
      </c>
      <c r="I77" s="95">
        <v>1100</v>
      </c>
      <c r="J77" s="64">
        <v>827.57</v>
      </c>
      <c r="K77" s="64">
        <f>(J77/G77)*100</f>
        <v>96.48261711007999</v>
      </c>
      <c r="L77" s="74">
        <f t="shared" si="2"/>
        <v>75.23363636363636</v>
      </c>
    </row>
    <row r="78" spans="2:12" ht="15">
      <c r="B78" s="49"/>
      <c r="C78" s="49"/>
      <c r="D78" s="49"/>
      <c r="E78" s="49">
        <v>3433</v>
      </c>
      <c r="F78" s="49" t="s">
        <v>92</v>
      </c>
      <c r="G78" s="63">
        <v>0</v>
      </c>
      <c r="H78" s="63">
        <v>28</v>
      </c>
      <c r="I78" s="95">
        <v>28</v>
      </c>
      <c r="J78" s="64">
        <v>0</v>
      </c>
      <c r="K78" s="64">
        <v>0</v>
      </c>
      <c r="L78" s="74">
        <f t="shared" si="2"/>
        <v>0</v>
      </c>
    </row>
    <row r="79" spans="2:12" ht="15.75" thickBot="1">
      <c r="B79" s="57"/>
      <c r="C79" s="58"/>
      <c r="D79" s="57"/>
      <c r="E79" s="57">
        <v>3434</v>
      </c>
      <c r="F79" s="59" t="s">
        <v>93</v>
      </c>
      <c r="G79" s="77">
        <v>0</v>
      </c>
      <c r="H79" s="77">
        <v>132</v>
      </c>
      <c r="I79" s="96">
        <v>132</v>
      </c>
      <c r="J79" s="78">
        <v>89.22</v>
      </c>
      <c r="K79" s="78">
        <v>0</v>
      </c>
      <c r="L79" s="74">
        <f t="shared" si="2"/>
        <v>67.5909090909091</v>
      </c>
    </row>
    <row r="80" spans="2:12" ht="15.75" thickBot="1">
      <c r="B80" s="60">
        <v>4</v>
      </c>
      <c r="C80" s="61"/>
      <c r="D80" s="61"/>
      <c r="E80" s="61"/>
      <c r="F80" s="61" t="s">
        <v>5</v>
      </c>
      <c r="G80" s="79">
        <f>G81+G84+G93</f>
        <v>2587.43</v>
      </c>
      <c r="H80" s="79">
        <f>H81+H84+H93</f>
        <v>452586</v>
      </c>
      <c r="I80" s="79">
        <f>I81+I84+I93</f>
        <v>9963</v>
      </c>
      <c r="J80" s="79">
        <f>J81+J84+J93</f>
        <v>7215.04</v>
      </c>
      <c r="K80" s="80">
        <f>(J80/G80)*100</f>
        <v>278.8496693630359</v>
      </c>
      <c r="L80" s="74">
        <f t="shared" si="2"/>
        <v>72.41834788718258</v>
      </c>
    </row>
    <row r="81" spans="2:12" ht="15">
      <c r="B81" s="62"/>
      <c r="C81" s="108">
        <v>41</v>
      </c>
      <c r="D81" s="108"/>
      <c r="E81" s="108"/>
      <c r="F81" s="109" t="s">
        <v>6</v>
      </c>
      <c r="G81" s="75">
        <v>0</v>
      </c>
      <c r="H81" s="75">
        <v>0</v>
      </c>
      <c r="I81" s="75">
        <v>2415</v>
      </c>
      <c r="J81" s="110">
        <f>J82</f>
        <v>1740.79</v>
      </c>
      <c r="K81" s="111">
        <v>0</v>
      </c>
      <c r="L81" s="107">
        <f t="shared" si="2"/>
        <v>72.0824016563147</v>
      </c>
    </row>
    <row r="82" spans="2:12" ht="15">
      <c r="B82" s="39"/>
      <c r="C82" s="39"/>
      <c r="D82" s="49">
        <v>412</v>
      </c>
      <c r="E82" s="49"/>
      <c r="F82" s="49" t="s">
        <v>95</v>
      </c>
      <c r="G82" s="63">
        <v>0</v>
      </c>
      <c r="H82" s="63">
        <v>0</v>
      </c>
      <c r="I82" s="97">
        <v>2415</v>
      </c>
      <c r="J82" s="64">
        <v>1740.79</v>
      </c>
      <c r="K82" s="98">
        <v>0</v>
      </c>
      <c r="L82" s="74">
        <f t="shared" si="2"/>
        <v>72.0824016563147</v>
      </c>
    </row>
    <row r="83" spans="2:12" ht="15">
      <c r="B83" s="39"/>
      <c r="C83" s="39"/>
      <c r="D83" s="49"/>
      <c r="E83" s="49">
        <v>4123</v>
      </c>
      <c r="F83" s="49" t="s">
        <v>96</v>
      </c>
      <c r="G83" s="63">
        <v>0</v>
      </c>
      <c r="H83" s="63">
        <v>0</v>
      </c>
      <c r="I83" s="97">
        <v>2415</v>
      </c>
      <c r="J83" s="64">
        <v>1740.79</v>
      </c>
      <c r="K83" s="98">
        <v>0</v>
      </c>
      <c r="L83" s="74">
        <f t="shared" si="2"/>
        <v>72.0824016563147</v>
      </c>
    </row>
    <row r="84" spans="2:12" ht="15">
      <c r="B84" s="49"/>
      <c r="C84" s="45">
        <v>42</v>
      </c>
      <c r="D84" s="45"/>
      <c r="E84" s="45"/>
      <c r="F84" s="47" t="s">
        <v>94</v>
      </c>
      <c r="G84" s="35">
        <f>G85+G89+G91</f>
        <v>2587.43</v>
      </c>
      <c r="H84" s="35">
        <f>H85+H89+H91</f>
        <v>7965</v>
      </c>
      <c r="I84" s="35">
        <f>I85+I89+I91</f>
        <v>7548</v>
      </c>
      <c r="J84" s="35">
        <f>J85+J89+J91</f>
        <v>5474.25</v>
      </c>
      <c r="K84" s="76">
        <f>(J84/G84)*100</f>
        <v>211.57094104961294</v>
      </c>
      <c r="L84" s="107">
        <f t="shared" si="2"/>
        <v>72.5258346581876</v>
      </c>
    </row>
    <row r="85" spans="2:12" ht="15">
      <c r="B85" s="49"/>
      <c r="C85" s="49"/>
      <c r="D85" s="49">
        <v>422</v>
      </c>
      <c r="E85" s="49"/>
      <c r="F85" s="49" t="s">
        <v>97</v>
      </c>
      <c r="G85" s="63">
        <f>G86+G87+G88</f>
        <v>1839</v>
      </c>
      <c r="H85" s="63">
        <f>SUM(H86:H88)</f>
        <v>5973</v>
      </c>
      <c r="I85" s="63">
        <f>SUM(I86:I88)</f>
        <v>6365</v>
      </c>
      <c r="J85" s="63">
        <f>J86+J87+J88</f>
        <v>5075.98</v>
      </c>
      <c r="K85" s="98">
        <f>(J85/G85)*100</f>
        <v>276.0184883088635</v>
      </c>
      <c r="L85" s="74">
        <f t="shared" si="2"/>
        <v>79.74831107619795</v>
      </c>
    </row>
    <row r="86" spans="2:12" ht="15">
      <c r="B86" s="49"/>
      <c r="C86" s="49"/>
      <c r="D86" s="49"/>
      <c r="E86" s="49">
        <v>4221</v>
      </c>
      <c r="F86" s="49" t="s">
        <v>98</v>
      </c>
      <c r="G86" s="63">
        <v>153.8</v>
      </c>
      <c r="H86" s="63">
        <v>1991</v>
      </c>
      <c r="I86" s="46">
        <v>2066</v>
      </c>
      <c r="J86" s="64">
        <v>2065.1</v>
      </c>
      <c r="K86" s="98">
        <f>(J86/G86)*100</f>
        <v>1342.7178153446032</v>
      </c>
      <c r="L86" s="74">
        <f t="shared" si="2"/>
        <v>99.95643756050339</v>
      </c>
    </row>
    <row r="87" spans="2:12" ht="15">
      <c r="B87" s="49"/>
      <c r="C87" s="49"/>
      <c r="D87" s="49"/>
      <c r="E87" s="49">
        <v>4226</v>
      </c>
      <c r="F87" s="56" t="s">
        <v>99</v>
      </c>
      <c r="G87" s="63">
        <v>929.06</v>
      </c>
      <c r="H87" s="63">
        <v>2655</v>
      </c>
      <c r="I87" s="46">
        <v>2579</v>
      </c>
      <c r="J87" s="64">
        <v>1700</v>
      </c>
      <c r="K87" s="98">
        <f aca="true" t="shared" si="6" ref="K87:K92">(J87/G87)*100</f>
        <v>182.98064710567672</v>
      </c>
      <c r="L87" s="74">
        <f t="shared" si="2"/>
        <v>65.91702210158977</v>
      </c>
    </row>
    <row r="88" spans="2:12" ht="15">
      <c r="B88" s="49"/>
      <c r="C88" s="49"/>
      <c r="D88" s="49"/>
      <c r="E88" s="49">
        <v>4227</v>
      </c>
      <c r="F88" s="49" t="s">
        <v>100</v>
      </c>
      <c r="G88" s="63">
        <v>756.14</v>
      </c>
      <c r="H88" s="63">
        <v>1327</v>
      </c>
      <c r="I88" s="46">
        <v>1720</v>
      </c>
      <c r="J88" s="64">
        <v>1310.88</v>
      </c>
      <c r="K88" s="98">
        <f t="shared" si="6"/>
        <v>173.364720818896</v>
      </c>
      <c r="L88" s="74">
        <f>(J88/I88)*100</f>
        <v>76.2139534883721</v>
      </c>
    </row>
    <row r="89" spans="2:12" ht="15">
      <c r="B89" s="49"/>
      <c r="C89" s="49"/>
      <c r="D89" s="49">
        <v>424</v>
      </c>
      <c r="E89" s="49"/>
      <c r="F89" s="49" t="s">
        <v>101</v>
      </c>
      <c r="G89" s="63">
        <v>597.25</v>
      </c>
      <c r="H89" s="63">
        <v>664</v>
      </c>
      <c r="I89" s="46">
        <v>200</v>
      </c>
      <c r="J89" s="64">
        <f>J90</f>
        <v>80</v>
      </c>
      <c r="K89" s="98">
        <f t="shared" si="6"/>
        <v>13.394725826705734</v>
      </c>
      <c r="L89" s="74">
        <f t="shared" si="2"/>
        <v>40</v>
      </c>
    </row>
    <row r="90" spans="2:12" ht="15">
      <c r="B90" s="39"/>
      <c r="C90" s="39"/>
      <c r="D90" s="49"/>
      <c r="E90" s="49">
        <v>4243</v>
      </c>
      <c r="F90" s="49" t="s">
        <v>102</v>
      </c>
      <c r="G90" s="63">
        <v>597.25</v>
      </c>
      <c r="H90" s="63">
        <v>664</v>
      </c>
      <c r="I90" s="97">
        <v>200</v>
      </c>
      <c r="J90" s="64">
        <v>80</v>
      </c>
      <c r="K90" s="98">
        <f t="shared" si="6"/>
        <v>13.394725826705734</v>
      </c>
      <c r="L90" s="74">
        <f t="shared" si="2"/>
        <v>40</v>
      </c>
    </row>
    <row r="91" spans="2:12" ht="15">
      <c r="B91" s="39"/>
      <c r="C91" s="39"/>
      <c r="D91" s="49">
        <v>426</v>
      </c>
      <c r="E91" s="49"/>
      <c r="F91" s="49" t="s">
        <v>103</v>
      </c>
      <c r="G91" s="63">
        <v>151.18</v>
      </c>
      <c r="H91" s="63">
        <v>1328</v>
      </c>
      <c r="I91" s="97">
        <v>983</v>
      </c>
      <c r="J91" s="64">
        <v>318.27</v>
      </c>
      <c r="K91" s="98">
        <f t="shared" si="6"/>
        <v>210.52387881994972</v>
      </c>
      <c r="L91" s="74">
        <f t="shared" si="2"/>
        <v>32.377416073245165</v>
      </c>
    </row>
    <row r="92" spans="2:12" ht="15">
      <c r="B92" s="49"/>
      <c r="C92" s="49"/>
      <c r="D92" s="49"/>
      <c r="E92" s="49">
        <v>4262</v>
      </c>
      <c r="F92" s="49" t="s">
        <v>104</v>
      </c>
      <c r="G92" s="63">
        <v>151.18</v>
      </c>
      <c r="H92" s="63">
        <v>1328</v>
      </c>
      <c r="I92" s="46">
        <v>983</v>
      </c>
      <c r="J92" s="64">
        <v>318.27</v>
      </c>
      <c r="K92" s="98">
        <f t="shared" si="6"/>
        <v>210.52387881994972</v>
      </c>
      <c r="L92" s="74">
        <f t="shared" si="2"/>
        <v>32.377416073245165</v>
      </c>
    </row>
    <row r="93" spans="2:12" ht="15">
      <c r="B93" s="55"/>
      <c r="C93" s="45">
        <v>45</v>
      </c>
      <c r="D93" s="45"/>
      <c r="E93" s="45"/>
      <c r="F93" s="47" t="s">
        <v>105</v>
      </c>
      <c r="G93" s="35">
        <v>0</v>
      </c>
      <c r="H93" s="35">
        <v>444621</v>
      </c>
      <c r="I93" s="35">
        <v>0</v>
      </c>
      <c r="J93" s="68">
        <v>0</v>
      </c>
      <c r="K93" s="76">
        <v>0</v>
      </c>
      <c r="L93" s="107">
        <v>0</v>
      </c>
    </row>
    <row r="94" spans="2:12" ht="15">
      <c r="B94" s="49"/>
      <c r="C94" s="49"/>
      <c r="D94" s="49">
        <v>451</v>
      </c>
      <c r="E94" s="49"/>
      <c r="F94" s="49" t="s">
        <v>106</v>
      </c>
      <c r="G94" s="63">
        <v>0</v>
      </c>
      <c r="H94" s="46">
        <v>444621</v>
      </c>
      <c r="I94" s="46">
        <v>0</v>
      </c>
      <c r="J94" s="64">
        <v>0</v>
      </c>
      <c r="K94" s="98">
        <v>0</v>
      </c>
      <c r="L94" s="74">
        <v>0</v>
      </c>
    </row>
    <row r="95" spans="2:12" ht="15">
      <c r="B95" s="49"/>
      <c r="C95" s="49"/>
      <c r="D95" s="49"/>
      <c r="E95" s="49">
        <v>4511</v>
      </c>
      <c r="F95" s="56" t="s">
        <v>106</v>
      </c>
      <c r="G95" s="63">
        <v>0</v>
      </c>
      <c r="H95" s="46">
        <v>444621</v>
      </c>
      <c r="I95" s="46">
        <v>0</v>
      </c>
      <c r="J95" s="64">
        <v>0</v>
      </c>
      <c r="K95" s="64">
        <v>0</v>
      </c>
      <c r="L95" s="74">
        <v>0</v>
      </c>
    </row>
  </sheetData>
  <sheetProtection/>
  <mergeCells count="6">
    <mergeCell ref="B6:F6"/>
    <mergeCell ref="B7:F7"/>
    <mergeCell ref="B34:F34"/>
    <mergeCell ref="B35:F35"/>
    <mergeCell ref="B2:L2"/>
    <mergeCell ref="B4:L4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9.140625" style="10" customWidth="1"/>
    <col min="2" max="2" width="61.00390625" style="10" customWidth="1"/>
    <col min="3" max="6" width="25.28125" style="10" customWidth="1"/>
    <col min="7" max="8" width="15.7109375" style="10" customWidth="1"/>
    <col min="9" max="10" width="9.140625" style="10" customWidth="1"/>
    <col min="11" max="11" width="74.28125" style="10" customWidth="1"/>
    <col min="12" max="16384" width="9.140625" style="10" customWidth="1"/>
  </cols>
  <sheetData>
    <row r="1" spans="2:8" ht="12.75">
      <c r="B1" s="9"/>
      <c r="C1" s="9"/>
      <c r="D1" s="9"/>
      <c r="E1" s="9"/>
      <c r="F1" s="1"/>
      <c r="G1" s="1"/>
      <c r="H1" s="1"/>
    </row>
    <row r="2" spans="2:8" ht="12.75">
      <c r="B2" s="9"/>
      <c r="C2" s="9"/>
      <c r="D2" s="9"/>
      <c r="E2" s="9"/>
      <c r="F2" s="1"/>
      <c r="G2" s="1"/>
      <c r="H2" s="1"/>
    </row>
    <row r="3" spans="2:8" ht="15.75" customHeight="1">
      <c r="B3" s="148" t="s">
        <v>26</v>
      </c>
      <c r="C3" s="148"/>
      <c r="D3" s="148"/>
      <c r="E3" s="148"/>
      <c r="F3" s="148"/>
      <c r="G3" s="148"/>
      <c r="H3" s="148"/>
    </row>
    <row r="4" spans="2:8" ht="12.75">
      <c r="B4" s="9"/>
      <c r="C4" s="9"/>
      <c r="D4" s="9"/>
      <c r="E4" s="9"/>
      <c r="F4" s="1"/>
      <c r="G4" s="1"/>
      <c r="H4" s="1"/>
    </row>
    <row r="5" spans="2:8" ht="25.5">
      <c r="B5" s="6" t="s">
        <v>7</v>
      </c>
      <c r="C5" s="6" t="s">
        <v>178</v>
      </c>
      <c r="D5" s="6" t="s">
        <v>179</v>
      </c>
      <c r="E5" s="6" t="s">
        <v>177</v>
      </c>
      <c r="F5" s="6" t="s">
        <v>351</v>
      </c>
      <c r="G5" s="6" t="s">
        <v>165</v>
      </c>
      <c r="H5" s="6" t="s">
        <v>166</v>
      </c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 t="s">
        <v>12</v>
      </c>
      <c r="H6" s="14" t="s">
        <v>13</v>
      </c>
    </row>
    <row r="7" spans="2:12" ht="12.75">
      <c r="B7" s="115" t="s">
        <v>25</v>
      </c>
      <c r="C7" s="116">
        <f>C8+C11+C14+C17+C20+C22</f>
        <v>360071.13000000006</v>
      </c>
      <c r="D7" s="116">
        <f>D8+D11+D14+D17+D20+D22</f>
        <v>957839</v>
      </c>
      <c r="E7" s="117">
        <f>E8+E11+E14+E17+E20+E22</f>
        <v>469695.04</v>
      </c>
      <c r="F7" s="118">
        <f>F8+F11+F14+F17+F20+F22</f>
        <v>435253</v>
      </c>
      <c r="G7" s="119">
        <f>(F7/C7)*100</f>
        <v>120.87972729166039</v>
      </c>
      <c r="H7" s="118">
        <f>(F7/E7)*100</f>
        <v>92.6671484544525</v>
      </c>
      <c r="K7" s="15"/>
      <c r="L7" s="122"/>
    </row>
    <row r="8" spans="2:12" ht="12.75">
      <c r="B8" s="2" t="s">
        <v>23</v>
      </c>
      <c r="C8" s="85">
        <f>C9+C10</f>
        <v>245303.05</v>
      </c>
      <c r="D8" s="85">
        <f>D9+D10</f>
        <v>447703</v>
      </c>
      <c r="E8" s="102">
        <f>E9+E10</f>
        <v>336881</v>
      </c>
      <c r="F8" s="27">
        <f>F9+F10</f>
        <v>296424.75</v>
      </c>
      <c r="G8" s="29">
        <f>(F8/C8)*100</f>
        <v>120.84022192141516</v>
      </c>
      <c r="H8" s="114">
        <f>(F8/E8)*100</f>
        <v>87.99093745269101</v>
      </c>
      <c r="L8" s="122"/>
    </row>
    <row r="9" spans="2:12" ht="12.75">
      <c r="B9" s="16" t="s">
        <v>114</v>
      </c>
      <c r="C9" s="82">
        <v>244153.83</v>
      </c>
      <c r="D9" s="82">
        <v>309008</v>
      </c>
      <c r="E9" s="101">
        <v>309000</v>
      </c>
      <c r="F9" s="28">
        <v>289946.81</v>
      </c>
      <c r="G9" s="30">
        <f aca="true" t="shared" si="0" ref="G9:G23">(F9/C9)*100</f>
        <v>118.75579015082418</v>
      </c>
      <c r="H9" s="114">
        <f aca="true" t="shared" si="1" ref="H9:H24">(F9/E9)*100</f>
        <v>93.83391909385114</v>
      </c>
      <c r="L9" s="122"/>
    </row>
    <row r="10" spans="2:12" ht="12.75">
      <c r="B10" s="16" t="s">
        <v>160</v>
      </c>
      <c r="C10" s="82">
        <v>1149.22</v>
      </c>
      <c r="D10" s="82">
        <v>138695</v>
      </c>
      <c r="E10" s="101">
        <v>27881</v>
      </c>
      <c r="F10" s="28">
        <v>6477.94</v>
      </c>
      <c r="G10" s="30">
        <f>(F10/C10)*100</f>
        <v>563.6814535075964</v>
      </c>
      <c r="H10" s="114">
        <f t="shared" si="1"/>
        <v>23.234245543560128</v>
      </c>
      <c r="L10" s="122"/>
    </row>
    <row r="11" spans="2:12" ht="12.75">
      <c r="B11" s="2" t="s">
        <v>22</v>
      </c>
      <c r="C11" s="85">
        <f>C12+C13</f>
        <v>23401.15</v>
      </c>
      <c r="D11" s="85">
        <f>8255+15197</f>
        <v>23452</v>
      </c>
      <c r="E11" s="102">
        <f>E12+E13</f>
        <v>23453</v>
      </c>
      <c r="F11" s="27">
        <f>F12+F13</f>
        <v>21412.11</v>
      </c>
      <c r="G11" s="29">
        <f t="shared" si="0"/>
        <v>91.50024678274357</v>
      </c>
      <c r="H11" s="120">
        <f t="shared" si="1"/>
        <v>91.29795761736239</v>
      </c>
      <c r="L11" s="122"/>
    </row>
    <row r="12" spans="2:12" ht="12.75">
      <c r="B12" s="17" t="s">
        <v>167</v>
      </c>
      <c r="C12" s="82">
        <v>9892.29</v>
      </c>
      <c r="D12" s="82">
        <v>8255</v>
      </c>
      <c r="E12" s="101">
        <v>8255</v>
      </c>
      <c r="F12" s="28">
        <v>8156.43</v>
      </c>
      <c r="G12" s="30">
        <f t="shared" si="0"/>
        <v>82.4523947437853</v>
      </c>
      <c r="H12" s="114">
        <f t="shared" si="1"/>
        <v>98.80593579648698</v>
      </c>
      <c r="L12" s="122"/>
    </row>
    <row r="13" spans="2:8" ht="12.75">
      <c r="B13" s="17" t="s">
        <v>168</v>
      </c>
      <c r="C13" s="82">
        <v>13508.86</v>
      </c>
      <c r="D13" s="82">
        <v>15197</v>
      </c>
      <c r="E13" s="101">
        <v>15198</v>
      </c>
      <c r="F13" s="28">
        <v>13255.68</v>
      </c>
      <c r="G13" s="30">
        <f t="shared" si="0"/>
        <v>98.12582260827338</v>
      </c>
      <c r="H13" s="114">
        <f t="shared" si="1"/>
        <v>87.21989735491512</v>
      </c>
    </row>
    <row r="14" spans="2:11" ht="12.75">
      <c r="B14" s="5" t="s">
        <v>107</v>
      </c>
      <c r="C14" s="85">
        <f>C15+C16</f>
        <v>67954.08</v>
      </c>
      <c r="D14" s="85">
        <f>92086+47780+335125</f>
        <v>474991</v>
      </c>
      <c r="E14" s="102">
        <f>E15+E16</f>
        <v>79008.04</v>
      </c>
      <c r="F14" s="27">
        <f>F15+F16</f>
        <v>96023.89</v>
      </c>
      <c r="G14" s="29">
        <f t="shared" si="0"/>
        <v>141.30702674511963</v>
      </c>
      <c r="H14" s="120">
        <f>(F14/E14)*100</f>
        <v>121.53685878044817</v>
      </c>
      <c r="K14" s="103"/>
    </row>
    <row r="15" spans="2:8" ht="12.75">
      <c r="B15" s="17" t="s">
        <v>161</v>
      </c>
      <c r="C15" s="82">
        <v>67423.19</v>
      </c>
      <c r="D15" s="82">
        <v>139866</v>
      </c>
      <c r="E15" s="101">
        <f>75690.04</f>
        <v>75690.04</v>
      </c>
      <c r="F15" s="28">
        <v>94696.66</v>
      </c>
      <c r="G15" s="30">
        <f t="shared" si="0"/>
        <v>140.45117117715728</v>
      </c>
      <c r="H15" s="114">
        <f t="shared" si="1"/>
        <v>125.11112426417003</v>
      </c>
    </row>
    <row r="16" spans="2:8" ht="12.75">
      <c r="B16" s="17" t="s">
        <v>162</v>
      </c>
      <c r="C16" s="82">
        <v>530.89</v>
      </c>
      <c r="D16" s="82">
        <v>335125</v>
      </c>
      <c r="E16" s="101">
        <v>3318</v>
      </c>
      <c r="F16" s="28">
        <v>1327.23</v>
      </c>
      <c r="G16" s="30">
        <f t="shared" si="0"/>
        <v>250.00094181468856</v>
      </c>
      <c r="H16" s="114">
        <f t="shared" si="1"/>
        <v>40.000904159132006</v>
      </c>
    </row>
    <row r="17" spans="2:8" ht="12.75">
      <c r="B17" s="13" t="s">
        <v>108</v>
      </c>
      <c r="C17" s="85">
        <f>C18+C19</f>
        <v>1990.84</v>
      </c>
      <c r="D17" s="85">
        <f>929+664</f>
        <v>1593</v>
      </c>
      <c r="E17" s="102">
        <f>E18+E19</f>
        <v>1593</v>
      </c>
      <c r="F17" s="27">
        <f>F18+F19</f>
        <v>1515.45</v>
      </c>
      <c r="G17" s="29">
        <f t="shared" si="0"/>
        <v>76.12113479737197</v>
      </c>
      <c r="H17" s="120">
        <f t="shared" si="1"/>
        <v>95.13182674199624</v>
      </c>
    </row>
    <row r="18" spans="2:8" ht="12.75">
      <c r="B18" s="17" t="s">
        <v>163</v>
      </c>
      <c r="C18" s="82">
        <v>929.06</v>
      </c>
      <c r="D18" s="82">
        <v>929</v>
      </c>
      <c r="E18" s="101">
        <v>929</v>
      </c>
      <c r="F18" s="28">
        <v>1250</v>
      </c>
      <c r="G18" s="30">
        <f t="shared" si="0"/>
        <v>134.5445934600564</v>
      </c>
      <c r="H18" s="114">
        <f t="shared" si="1"/>
        <v>134.55328310010765</v>
      </c>
    </row>
    <row r="19" spans="2:8" ht="12.75">
      <c r="B19" s="17" t="s">
        <v>164</v>
      </c>
      <c r="C19" s="82">
        <v>1061.78</v>
      </c>
      <c r="D19" s="82">
        <v>664</v>
      </c>
      <c r="E19" s="101">
        <v>664</v>
      </c>
      <c r="F19" s="28">
        <v>265.45</v>
      </c>
      <c r="G19" s="30">
        <v>0</v>
      </c>
      <c r="H19" s="114">
        <f t="shared" si="1"/>
        <v>39.97740963855422</v>
      </c>
    </row>
    <row r="20" spans="2:8" ht="25.5">
      <c r="B20" s="2" t="s">
        <v>110</v>
      </c>
      <c r="C20" s="85">
        <v>0.17</v>
      </c>
      <c r="D20" s="85">
        <f>13</f>
        <v>13</v>
      </c>
      <c r="E20" s="102">
        <v>13</v>
      </c>
      <c r="F20" s="27">
        <v>0</v>
      </c>
      <c r="G20" s="29">
        <f t="shared" si="0"/>
        <v>0</v>
      </c>
      <c r="H20" s="120">
        <f t="shared" si="1"/>
        <v>0</v>
      </c>
    </row>
    <row r="21" spans="2:8" ht="12.75">
      <c r="B21" s="17" t="s">
        <v>109</v>
      </c>
      <c r="C21" s="82">
        <v>0.17</v>
      </c>
      <c r="D21" s="82">
        <f>13</f>
        <v>13</v>
      </c>
      <c r="E21" s="101">
        <v>13</v>
      </c>
      <c r="F21" s="28">
        <v>0</v>
      </c>
      <c r="G21" s="30">
        <f t="shared" si="0"/>
        <v>0</v>
      </c>
      <c r="H21" s="114">
        <f t="shared" si="1"/>
        <v>0</v>
      </c>
    </row>
    <row r="22" spans="2:8" ht="12.75">
      <c r="B22" s="2" t="s">
        <v>111</v>
      </c>
      <c r="C22" s="85">
        <f>C23+C24</f>
        <v>21421.84</v>
      </c>
      <c r="D22" s="85">
        <f>SUM(D23:D24)</f>
        <v>10087</v>
      </c>
      <c r="E22" s="102">
        <f>E23+E24</f>
        <v>28747</v>
      </c>
      <c r="F22" s="27">
        <f>F23+F24</f>
        <v>19876.8</v>
      </c>
      <c r="G22" s="29">
        <f t="shared" si="0"/>
        <v>92.78754766163877</v>
      </c>
      <c r="H22" s="120">
        <f t="shared" si="1"/>
        <v>69.14391066893937</v>
      </c>
    </row>
    <row r="23" spans="2:8" ht="12.75">
      <c r="B23" s="18" t="s">
        <v>112</v>
      </c>
      <c r="C23" s="82">
        <v>21421.84</v>
      </c>
      <c r="D23" s="82">
        <v>10087</v>
      </c>
      <c r="E23" s="101">
        <v>10087</v>
      </c>
      <c r="F23" s="28">
        <v>1216.8</v>
      </c>
      <c r="G23" s="30">
        <f t="shared" si="0"/>
        <v>5.680184335239176</v>
      </c>
      <c r="H23" s="114">
        <f t="shared" si="1"/>
        <v>12.063051452364428</v>
      </c>
    </row>
    <row r="24" spans="2:8" ht="12.75">
      <c r="B24" s="18" t="s">
        <v>113</v>
      </c>
      <c r="C24" s="82">
        <v>0</v>
      </c>
      <c r="D24" s="82">
        <v>0</v>
      </c>
      <c r="E24" s="101">
        <f>18660</f>
        <v>18660</v>
      </c>
      <c r="F24" s="28">
        <v>18660</v>
      </c>
      <c r="G24" s="30">
        <v>0</v>
      </c>
      <c r="H24" s="114">
        <f t="shared" si="1"/>
        <v>100</v>
      </c>
    </row>
    <row r="25" spans="2:8" ht="12.75">
      <c r="B25" s="149"/>
      <c r="C25" s="150"/>
      <c r="D25" s="150"/>
      <c r="E25" s="150"/>
      <c r="F25" s="150"/>
      <c r="G25" s="150"/>
      <c r="H25" s="151"/>
    </row>
    <row r="26" spans="2:8" ht="13.5" thickBot="1">
      <c r="B26" s="152"/>
      <c r="C26" s="153"/>
      <c r="D26" s="153"/>
      <c r="E26" s="153"/>
      <c r="F26" s="153"/>
      <c r="G26" s="153"/>
      <c r="H26" s="154"/>
    </row>
    <row r="27" spans="2:13" ht="15.75" customHeight="1" thickBot="1">
      <c r="B27" s="89" t="s">
        <v>24</v>
      </c>
      <c r="C27" s="83">
        <v>349813.91</v>
      </c>
      <c r="D27" s="83">
        <f>D28+D31+D34+D37+D40+D42</f>
        <v>983057</v>
      </c>
      <c r="E27" s="99">
        <f>E28+E31+E34+E37+E40+E42</f>
        <v>505005</v>
      </c>
      <c r="F27" s="84">
        <f>F28+F31+F34+F37+F40+F42</f>
        <v>425746.89</v>
      </c>
      <c r="G27" s="87">
        <f>(F27/C27)*100</f>
        <v>121.70667827359982</v>
      </c>
      <c r="H27" s="87">
        <f>(F27/E27)*100</f>
        <v>84.30548014376096</v>
      </c>
      <c r="M27" s="90"/>
    </row>
    <row r="28" spans="2:8" ht="15.75" customHeight="1">
      <c r="B28" s="7" t="s">
        <v>23</v>
      </c>
      <c r="C28" s="86">
        <f>C29+C30</f>
        <v>245303.05</v>
      </c>
      <c r="D28" s="85">
        <f>308872+138696</f>
        <v>447568</v>
      </c>
      <c r="E28" s="100">
        <f>E29+E30</f>
        <v>336881</v>
      </c>
      <c r="F28" s="27">
        <f>F29+F30</f>
        <v>296424.75</v>
      </c>
      <c r="G28" s="27">
        <f>(F28/C28)*100</f>
        <v>120.84022192141516</v>
      </c>
      <c r="H28" s="27">
        <f>(F28/E28)*100</f>
        <v>87.99093745269101</v>
      </c>
    </row>
    <row r="29" spans="2:8" ht="12.75">
      <c r="B29" s="16" t="s">
        <v>114</v>
      </c>
      <c r="C29" s="82">
        <v>244153.83</v>
      </c>
      <c r="D29" s="82">
        <v>308872</v>
      </c>
      <c r="E29" s="101">
        <v>309000</v>
      </c>
      <c r="F29" s="28">
        <v>289946.81</v>
      </c>
      <c r="G29" s="28">
        <f>(F29/C29)*100</f>
        <v>118.75579015082418</v>
      </c>
      <c r="H29" s="28">
        <f aca="true" t="shared" si="2" ref="H29:H44">(F29/E29)*100</f>
        <v>93.83391909385114</v>
      </c>
    </row>
    <row r="30" spans="2:8" ht="12.75">
      <c r="B30" s="16" t="s">
        <v>160</v>
      </c>
      <c r="C30" s="88">
        <v>1149.22</v>
      </c>
      <c r="D30" s="82">
        <v>138696</v>
      </c>
      <c r="E30" s="101">
        <v>27881</v>
      </c>
      <c r="F30" s="28">
        <v>6477.94</v>
      </c>
      <c r="G30" s="28">
        <f aca="true" t="shared" si="3" ref="G30:G43">(F30/C30)*100</f>
        <v>563.6814535075964</v>
      </c>
      <c r="H30" s="28">
        <f t="shared" si="2"/>
        <v>23.234245543560128</v>
      </c>
    </row>
    <row r="31" spans="2:8" ht="12.75">
      <c r="B31" s="2" t="s">
        <v>22</v>
      </c>
      <c r="C31" s="85">
        <f>C32+C33</f>
        <v>17720.64</v>
      </c>
      <c r="D31" s="85">
        <v>23453</v>
      </c>
      <c r="E31" s="102">
        <f>E32+E33</f>
        <v>23453</v>
      </c>
      <c r="F31" s="27">
        <v>11122.25</v>
      </c>
      <c r="G31" s="27">
        <f t="shared" si="3"/>
        <v>62.76438097043899</v>
      </c>
      <c r="H31" s="27">
        <f>(F31/E31)*100</f>
        <v>47.42357054534601</v>
      </c>
    </row>
    <row r="32" spans="2:8" ht="12.75">
      <c r="B32" s="17" t="s">
        <v>167</v>
      </c>
      <c r="C32" s="82">
        <v>4211.78</v>
      </c>
      <c r="D32" s="82">
        <v>8255</v>
      </c>
      <c r="E32" s="101">
        <v>8255</v>
      </c>
      <c r="F32" s="28">
        <f>F31-F33</f>
        <v>5042.28</v>
      </c>
      <c r="G32" s="28">
        <v>0</v>
      </c>
      <c r="H32" s="28">
        <f t="shared" si="2"/>
        <v>61.08152634766808</v>
      </c>
    </row>
    <row r="33" spans="2:8" ht="12.75">
      <c r="B33" s="17" t="s">
        <v>168</v>
      </c>
      <c r="C33" s="82">
        <v>13508.86</v>
      </c>
      <c r="D33" s="82">
        <f>14600+597</f>
        <v>15197</v>
      </c>
      <c r="E33" s="101">
        <v>15198</v>
      </c>
      <c r="F33" s="28">
        <v>6079.97</v>
      </c>
      <c r="G33" s="28">
        <f t="shared" si="3"/>
        <v>45.00727670580641</v>
      </c>
      <c r="H33" s="28">
        <f t="shared" si="2"/>
        <v>40.00506645611265</v>
      </c>
    </row>
    <row r="34" spans="2:8" ht="12.75">
      <c r="B34" s="5" t="s">
        <v>107</v>
      </c>
      <c r="C34" s="85">
        <v>71107.53</v>
      </c>
      <c r="D34" s="85">
        <f>165217+335126</f>
        <v>500343</v>
      </c>
      <c r="E34" s="102">
        <f>E35+E36</f>
        <v>114318</v>
      </c>
      <c r="F34" s="27">
        <f>F35+F36</f>
        <v>90943.02</v>
      </c>
      <c r="G34" s="27">
        <f t="shared" si="3"/>
        <v>127.89506259041765</v>
      </c>
      <c r="H34" s="27">
        <f t="shared" si="2"/>
        <v>79.55266887104393</v>
      </c>
    </row>
    <row r="35" spans="2:8" ht="12.75">
      <c r="B35" s="17" t="s">
        <v>161</v>
      </c>
      <c r="C35" s="82">
        <v>70226.38</v>
      </c>
      <c r="D35" s="82">
        <v>165217</v>
      </c>
      <c r="E35" s="101">
        <v>111000</v>
      </c>
      <c r="F35" s="28">
        <v>89541.92</v>
      </c>
      <c r="G35" s="28">
        <f t="shared" si="3"/>
        <v>127.50467844134923</v>
      </c>
      <c r="H35" s="28">
        <f t="shared" si="2"/>
        <v>80.66839639639639</v>
      </c>
    </row>
    <row r="36" spans="2:8" ht="12.75">
      <c r="B36" s="17" t="s">
        <v>162</v>
      </c>
      <c r="C36" s="82">
        <v>881.15</v>
      </c>
      <c r="D36" s="82">
        <v>335126</v>
      </c>
      <c r="E36" s="101">
        <v>3318</v>
      </c>
      <c r="F36" s="28">
        <v>1401.1</v>
      </c>
      <c r="G36" s="28">
        <v>0</v>
      </c>
      <c r="H36" s="28">
        <f t="shared" si="2"/>
        <v>42.227245328511145</v>
      </c>
    </row>
    <row r="37" spans="2:8" ht="12.75">
      <c r="B37" s="13" t="s">
        <v>108</v>
      </c>
      <c r="C37" s="85">
        <v>688.66</v>
      </c>
      <c r="D37" s="85">
        <v>1593</v>
      </c>
      <c r="E37" s="102">
        <f>E38+E39</f>
        <v>1593</v>
      </c>
      <c r="F37" s="27">
        <v>0</v>
      </c>
      <c r="G37" s="27">
        <v>0</v>
      </c>
      <c r="H37" s="27">
        <f t="shared" si="2"/>
        <v>0</v>
      </c>
    </row>
    <row r="38" spans="2:8" ht="12.75">
      <c r="B38" s="17" t="s">
        <v>163</v>
      </c>
      <c r="C38" s="82">
        <v>0</v>
      </c>
      <c r="D38" s="82">
        <v>929</v>
      </c>
      <c r="E38" s="101">
        <v>929</v>
      </c>
      <c r="F38" s="28">
        <v>0</v>
      </c>
      <c r="G38" s="28">
        <v>0</v>
      </c>
      <c r="H38" s="28">
        <f t="shared" si="2"/>
        <v>0</v>
      </c>
    </row>
    <row r="39" spans="2:8" ht="12.75">
      <c r="B39" s="17" t="s">
        <v>164</v>
      </c>
      <c r="C39" s="82">
        <v>688.66</v>
      </c>
      <c r="D39" s="82">
        <v>664</v>
      </c>
      <c r="E39" s="101">
        <v>664</v>
      </c>
      <c r="F39" s="28">
        <v>0</v>
      </c>
      <c r="G39" s="28">
        <v>0</v>
      </c>
      <c r="H39" s="28">
        <f t="shared" si="2"/>
        <v>0</v>
      </c>
    </row>
    <row r="40" spans="2:8" ht="25.5">
      <c r="B40" s="2" t="s">
        <v>110</v>
      </c>
      <c r="C40" s="85">
        <v>0</v>
      </c>
      <c r="D40" s="85">
        <v>13</v>
      </c>
      <c r="E40" s="102">
        <v>13</v>
      </c>
      <c r="F40" s="27">
        <v>0</v>
      </c>
      <c r="G40" s="27">
        <v>0</v>
      </c>
      <c r="H40" s="28">
        <f t="shared" si="2"/>
        <v>0</v>
      </c>
    </row>
    <row r="41" spans="2:8" ht="12.75">
      <c r="B41" s="17" t="s">
        <v>109</v>
      </c>
      <c r="C41" s="28">
        <v>0</v>
      </c>
      <c r="D41" s="28">
        <v>13</v>
      </c>
      <c r="E41" s="101">
        <v>13</v>
      </c>
      <c r="F41" s="28">
        <v>0</v>
      </c>
      <c r="G41" s="28">
        <v>0</v>
      </c>
      <c r="H41" s="28">
        <f t="shared" si="2"/>
        <v>0</v>
      </c>
    </row>
    <row r="42" spans="2:8" ht="12.75">
      <c r="B42" s="2" t="s">
        <v>111</v>
      </c>
      <c r="C42" s="27">
        <v>14994.02</v>
      </c>
      <c r="D42" s="27">
        <v>10087</v>
      </c>
      <c r="E42" s="102">
        <f>E43+E44</f>
        <v>28747</v>
      </c>
      <c r="F42" s="27">
        <f>F43+F44</f>
        <v>27256.870000000003</v>
      </c>
      <c r="G42" s="27">
        <f t="shared" si="3"/>
        <v>181.78493826205383</v>
      </c>
      <c r="H42" s="27">
        <f t="shared" si="2"/>
        <v>94.81639823285909</v>
      </c>
    </row>
    <row r="43" spans="2:8" ht="12.75">
      <c r="B43" s="18" t="s">
        <v>112</v>
      </c>
      <c r="C43" s="28">
        <v>14994.02</v>
      </c>
      <c r="D43" s="28">
        <v>10087</v>
      </c>
      <c r="E43" s="101">
        <v>10087</v>
      </c>
      <c r="F43" s="28">
        <v>8596.87</v>
      </c>
      <c r="G43" s="28">
        <f t="shared" si="3"/>
        <v>57.33532434930726</v>
      </c>
      <c r="H43" s="28">
        <f t="shared" si="2"/>
        <v>85.22722315852089</v>
      </c>
    </row>
    <row r="44" spans="2:8" ht="12.75">
      <c r="B44" s="18" t="s">
        <v>113</v>
      </c>
      <c r="C44" s="28">
        <v>0</v>
      </c>
      <c r="D44" s="28">
        <v>0</v>
      </c>
      <c r="E44" s="101">
        <f>18660</f>
        <v>18660</v>
      </c>
      <c r="F44" s="28">
        <v>18660</v>
      </c>
      <c r="G44" s="28">
        <v>0</v>
      </c>
      <c r="H44" s="28">
        <f t="shared" si="2"/>
        <v>100</v>
      </c>
    </row>
    <row r="48" spans="3:6" ht="12.75">
      <c r="C48" s="103"/>
      <c r="D48" s="103"/>
      <c r="E48" s="103"/>
      <c r="F48" s="103"/>
    </row>
    <row r="51" ht="12.75">
      <c r="C51" s="103"/>
    </row>
  </sheetData>
  <sheetProtection/>
  <mergeCells count="2">
    <mergeCell ref="B3:H3"/>
    <mergeCell ref="B25:H26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="60" zoomScaleNormal="60" zoomScalePageLayoutView="0" workbookViewId="0" topLeftCell="A1">
      <selection activeCell="D20" sqref="D20"/>
    </sheetView>
  </sheetViews>
  <sheetFormatPr defaultColWidth="9.140625" defaultRowHeight="15"/>
  <cols>
    <col min="1" max="1" width="9.140625" style="10" customWidth="1"/>
    <col min="2" max="2" width="37.7109375" style="10" customWidth="1"/>
    <col min="3" max="6" width="25.28125" style="10" customWidth="1"/>
    <col min="7" max="8" width="15.7109375" style="10" customWidth="1"/>
    <col min="9" max="16384" width="9.140625" style="10" customWidth="1"/>
  </cols>
  <sheetData>
    <row r="1" spans="2:8" ht="12.75">
      <c r="B1" s="9"/>
      <c r="C1" s="9"/>
      <c r="D1" s="9"/>
      <c r="E1" s="9"/>
      <c r="F1" s="1"/>
      <c r="G1" s="1"/>
      <c r="H1" s="1"/>
    </row>
    <row r="2" spans="2:8" ht="15.75" customHeight="1">
      <c r="B2" s="148" t="s">
        <v>170</v>
      </c>
      <c r="C2" s="148"/>
      <c r="D2" s="148"/>
      <c r="E2" s="148"/>
      <c r="F2" s="148"/>
      <c r="G2" s="148"/>
      <c r="H2" s="148"/>
    </row>
    <row r="3" spans="2:8" ht="12.75">
      <c r="B3" s="9"/>
      <c r="C3" s="9"/>
      <c r="D3" s="9"/>
      <c r="E3" s="9"/>
      <c r="F3" s="1"/>
      <c r="G3" s="1"/>
      <c r="H3" s="1"/>
    </row>
    <row r="4" spans="2:8" ht="25.5">
      <c r="B4" s="6" t="s">
        <v>7</v>
      </c>
      <c r="C4" s="6" t="s">
        <v>173</v>
      </c>
      <c r="D4" s="6" t="s">
        <v>176</v>
      </c>
      <c r="E4" s="6" t="s">
        <v>177</v>
      </c>
      <c r="F4" s="6" t="s">
        <v>180</v>
      </c>
      <c r="G4" s="6" t="s">
        <v>165</v>
      </c>
      <c r="H4" s="6" t="s">
        <v>166</v>
      </c>
    </row>
    <row r="5" spans="2:8" ht="12.7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 t="s">
        <v>12</v>
      </c>
      <c r="H5" s="6" t="s">
        <v>13</v>
      </c>
    </row>
    <row r="6" spans="2:8" ht="15.75" customHeight="1">
      <c r="B6" s="2" t="s">
        <v>24</v>
      </c>
      <c r="C6" s="85">
        <f>Sažetak!G21</f>
        <v>349813.91</v>
      </c>
      <c r="D6" s="85">
        <f>Sažetak!H21</f>
        <v>983057</v>
      </c>
      <c r="E6" s="85">
        <f>Sažetak!I21</f>
        <v>505005</v>
      </c>
      <c r="F6" s="27">
        <f>Sažetak!J21</f>
        <v>425746.88999999996</v>
      </c>
      <c r="G6" s="27">
        <f>(F6/C6)*100</f>
        <v>121.7066782735998</v>
      </c>
      <c r="H6" s="27">
        <f aca="true" t="shared" si="0" ref="H6:H11">(F6/E6)*100</f>
        <v>84.30548014376095</v>
      </c>
    </row>
    <row r="7" spans="2:8" ht="15.75" customHeight="1">
      <c r="B7" s="3" t="s">
        <v>115</v>
      </c>
      <c r="C7" s="82">
        <f>C6</f>
        <v>349813.91</v>
      </c>
      <c r="D7" s="82">
        <v>983057</v>
      </c>
      <c r="E7" s="82">
        <f>E6</f>
        <v>505005</v>
      </c>
      <c r="F7" s="28">
        <f>F6</f>
        <v>425746.88999999996</v>
      </c>
      <c r="G7" s="28">
        <f>(F7/C7)*100</f>
        <v>121.7066782735998</v>
      </c>
      <c r="H7" s="28">
        <f t="shared" si="0"/>
        <v>84.30548014376095</v>
      </c>
    </row>
    <row r="8" spans="2:8" ht="12.75">
      <c r="B8" s="4" t="s">
        <v>116</v>
      </c>
      <c r="C8" s="82">
        <f>C6</f>
        <v>349813.91</v>
      </c>
      <c r="D8" s="82">
        <v>983057</v>
      </c>
      <c r="E8" s="82">
        <f>E6</f>
        <v>505005</v>
      </c>
      <c r="F8" s="28">
        <f>F6</f>
        <v>425746.88999999996</v>
      </c>
      <c r="G8" s="28">
        <f>(F8/C8)*100</f>
        <v>121.7066782735998</v>
      </c>
      <c r="H8" s="28">
        <f t="shared" si="0"/>
        <v>84.30548014376095</v>
      </c>
    </row>
    <row r="9" spans="2:8" ht="12.75">
      <c r="B9" s="2" t="s">
        <v>169</v>
      </c>
      <c r="C9" s="85">
        <f>Sažetak!G18</f>
        <v>360071.13</v>
      </c>
      <c r="D9" s="85">
        <f>Sažetak!H18</f>
        <v>957839</v>
      </c>
      <c r="E9" s="85">
        <f>Sažetak!I18</f>
        <v>469695.04</v>
      </c>
      <c r="F9" s="27">
        <f>Sažetak!J18</f>
        <v>435253</v>
      </c>
      <c r="G9" s="27">
        <f>(F9/C9)*100</f>
        <v>120.87972729166039</v>
      </c>
      <c r="H9" s="27">
        <f t="shared" si="0"/>
        <v>92.6671484544525</v>
      </c>
    </row>
    <row r="10" spans="2:8" ht="12.75">
      <c r="B10" s="3" t="s">
        <v>115</v>
      </c>
      <c r="C10" s="82">
        <f>C9</f>
        <v>360071.13</v>
      </c>
      <c r="D10" s="82">
        <f>D9</f>
        <v>957839</v>
      </c>
      <c r="E10" s="82">
        <f>E9</f>
        <v>469695.04</v>
      </c>
      <c r="F10" s="28">
        <f>F9</f>
        <v>435253</v>
      </c>
      <c r="G10" s="28">
        <f>(F10/C10)*100</f>
        <v>120.87972729166039</v>
      </c>
      <c r="H10" s="28">
        <f t="shared" si="0"/>
        <v>92.6671484544525</v>
      </c>
    </row>
    <row r="11" spans="2:8" ht="12.75">
      <c r="B11" s="4" t="s">
        <v>116</v>
      </c>
      <c r="C11" s="82">
        <f>C9</f>
        <v>360071.13</v>
      </c>
      <c r="D11" s="82">
        <f>D9</f>
        <v>957839</v>
      </c>
      <c r="E11" s="82">
        <f>E9</f>
        <v>469695.04</v>
      </c>
      <c r="F11" s="28">
        <f>F9</f>
        <v>435253</v>
      </c>
      <c r="G11" s="28">
        <f>(F11/C11)*100</f>
        <v>120.87972729166039</v>
      </c>
      <c r="H11" s="28">
        <f t="shared" si="0"/>
        <v>92.6671484544525</v>
      </c>
    </row>
  </sheetData>
  <sheetProtection/>
  <mergeCells count="1">
    <mergeCell ref="B2:H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605"/>
  <sheetViews>
    <sheetView zoomScale="90" zoomScaleNormal="90" zoomScalePageLayoutView="0" workbookViewId="0" topLeftCell="A1">
      <selection activeCell="T15" sqref="T15"/>
    </sheetView>
  </sheetViews>
  <sheetFormatPr defaultColWidth="9.140625" defaultRowHeight="15"/>
  <cols>
    <col min="1" max="2" width="9.140625" style="50" customWidth="1"/>
    <col min="3" max="3" width="9.140625" style="104" customWidth="1"/>
    <col min="4" max="4" width="15.8515625" style="104" customWidth="1"/>
    <col min="5" max="9" width="9.140625" style="50" customWidth="1"/>
    <col min="10" max="10" width="18.28125" style="50" customWidth="1"/>
    <col min="11" max="11" width="9.140625" style="50" customWidth="1"/>
    <col min="12" max="12" width="11.57421875" style="50" customWidth="1"/>
    <col min="13" max="16384" width="9.140625" style="50" customWidth="1"/>
  </cols>
  <sheetData>
    <row r="2" spans="3:18" ht="15">
      <c r="C2" s="155" t="s">
        <v>348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4" spans="3:18" ht="15">
      <c r="C4" s="155" t="s">
        <v>171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7" spans="3:18" ht="15">
      <c r="C7" s="215" t="s">
        <v>182</v>
      </c>
      <c r="D7" s="216"/>
      <c r="E7" s="216"/>
      <c r="F7" s="216"/>
      <c r="G7" s="216"/>
      <c r="H7" s="216"/>
      <c r="I7" s="216"/>
      <c r="J7" s="216"/>
      <c r="K7" s="217" t="s">
        <v>181</v>
      </c>
      <c r="L7" s="216"/>
      <c r="M7" s="217" t="s">
        <v>181</v>
      </c>
      <c r="N7" s="216"/>
      <c r="O7" s="217" t="s">
        <v>181</v>
      </c>
      <c r="P7" s="216"/>
      <c r="Q7" s="217" t="s">
        <v>181</v>
      </c>
      <c r="R7" s="218"/>
    </row>
    <row r="8" spans="3:18" ht="15">
      <c r="C8" s="213" t="s">
        <v>183</v>
      </c>
      <c r="D8" s="205"/>
      <c r="E8" s="205"/>
      <c r="F8" s="205"/>
      <c r="G8" s="205"/>
      <c r="H8" s="205"/>
      <c r="I8" s="205"/>
      <c r="J8" s="205"/>
      <c r="K8" s="206" t="s">
        <v>181</v>
      </c>
      <c r="L8" s="205"/>
      <c r="M8" s="206" t="s">
        <v>181</v>
      </c>
      <c r="N8" s="205"/>
      <c r="O8" s="206" t="s">
        <v>181</v>
      </c>
      <c r="P8" s="205"/>
      <c r="Q8" s="206" t="s">
        <v>181</v>
      </c>
      <c r="R8" s="207"/>
    </row>
    <row r="9" spans="3:18" ht="15">
      <c r="C9" s="213" t="s">
        <v>184</v>
      </c>
      <c r="D9" s="214"/>
      <c r="E9" s="206" t="s">
        <v>185</v>
      </c>
      <c r="F9" s="205"/>
      <c r="G9" s="205"/>
      <c r="H9" s="205"/>
      <c r="I9" s="205"/>
      <c r="J9" s="205"/>
      <c r="K9" s="206" t="s">
        <v>176</v>
      </c>
      <c r="L9" s="205"/>
      <c r="M9" s="206" t="s">
        <v>177</v>
      </c>
      <c r="N9" s="205"/>
      <c r="O9" s="206" t="s">
        <v>175</v>
      </c>
      <c r="P9" s="205"/>
      <c r="Q9" s="206" t="s">
        <v>349</v>
      </c>
      <c r="R9" s="207"/>
    </row>
    <row r="10" spans="3:18" ht="15">
      <c r="C10" s="204"/>
      <c r="D10" s="205"/>
      <c r="E10" s="205"/>
      <c r="F10" s="205"/>
      <c r="G10" s="205"/>
      <c r="H10" s="205"/>
      <c r="I10" s="205"/>
      <c r="J10" s="205"/>
      <c r="K10" s="206" t="s">
        <v>186</v>
      </c>
      <c r="L10" s="205"/>
      <c r="M10" s="206" t="s">
        <v>187</v>
      </c>
      <c r="N10" s="205"/>
      <c r="O10" s="206" t="s">
        <v>188</v>
      </c>
      <c r="P10" s="205"/>
      <c r="Q10" s="206" t="s">
        <v>189</v>
      </c>
      <c r="R10" s="207"/>
    </row>
    <row r="11" spans="3:18" ht="15">
      <c r="C11" s="208" t="s">
        <v>190</v>
      </c>
      <c r="D11" s="209"/>
      <c r="E11" s="209"/>
      <c r="F11" s="209"/>
      <c r="G11" s="209"/>
      <c r="H11" s="209"/>
      <c r="I11" s="209"/>
      <c r="J11" s="209"/>
      <c r="K11" s="210">
        <v>983057</v>
      </c>
      <c r="L11" s="209"/>
      <c r="M11" s="210">
        <v>505005</v>
      </c>
      <c r="N11" s="209"/>
      <c r="O11" s="210">
        <v>425746.89</v>
      </c>
      <c r="P11" s="209"/>
      <c r="Q11" s="211">
        <v>84.31</v>
      </c>
      <c r="R11" s="212"/>
    </row>
    <row r="12" spans="3:18" ht="15">
      <c r="C12" s="201" t="s">
        <v>191</v>
      </c>
      <c r="D12" s="170"/>
      <c r="E12" s="170"/>
      <c r="F12" s="170"/>
      <c r="G12" s="170"/>
      <c r="H12" s="170"/>
      <c r="I12" s="170"/>
      <c r="J12" s="170"/>
      <c r="K12" s="202">
        <v>983057</v>
      </c>
      <c r="L12" s="170"/>
      <c r="M12" s="202">
        <v>505005</v>
      </c>
      <c r="N12" s="170"/>
      <c r="O12" s="202">
        <v>425746.89</v>
      </c>
      <c r="P12" s="170"/>
      <c r="Q12" s="203">
        <v>84.31</v>
      </c>
      <c r="R12" s="200"/>
    </row>
    <row r="13" spans="3:18" ht="15">
      <c r="C13" s="186" t="s">
        <v>207</v>
      </c>
      <c r="D13" s="155"/>
      <c r="E13" s="187" t="s">
        <v>208</v>
      </c>
      <c r="F13" s="165"/>
      <c r="G13" s="165"/>
      <c r="H13" s="165"/>
      <c r="I13" s="165"/>
      <c r="J13" s="165"/>
      <c r="K13" s="188">
        <v>255200</v>
      </c>
      <c r="L13" s="165"/>
      <c r="M13" s="188">
        <v>264561.78</v>
      </c>
      <c r="N13" s="165"/>
      <c r="O13" s="188">
        <v>243394.96</v>
      </c>
      <c r="P13" s="165"/>
      <c r="Q13" s="189">
        <v>92</v>
      </c>
      <c r="R13" s="199"/>
    </row>
    <row r="14" spans="3:18" ht="15">
      <c r="C14" s="181" t="s">
        <v>209</v>
      </c>
      <c r="D14" s="155"/>
      <c r="E14" s="182" t="s">
        <v>210</v>
      </c>
      <c r="F14" s="165"/>
      <c r="G14" s="165"/>
      <c r="H14" s="165"/>
      <c r="I14" s="165"/>
      <c r="J14" s="165"/>
      <c r="K14" s="183">
        <v>255200</v>
      </c>
      <c r="L14" s="165"/>
      <c r="M14" s="183">
        <v>264561.78</v>
      </c>
      <c r="N14" s="165"/>
      <c r="O14" s="183">
        <v>243394.96</v>
      </c>
      <c r="P14" s="165"/>
      <c r="Q14" s="184">
        <v>92</v>
      </c>
      <c r="R14" s="199"/>
    </row>
    <row r="15" spans="3:18" ht="15">
      <c r="C15" s="169" t="s">
        <v>192</v>
      </c>
      <c r="D15" s="170"/>
      <c r="E15" s="170"/>
      <c r="F15" s="170"/>
      <c r="G15" s="170"/>
      <c r="H15" s="170"/>
      <c r="I15" s="170"/>
      <c r="J15" s="170"/>
      <c r="K15" s="171">
        <v>194333</v>
      </c>
      <c r="L15" s="170"/>
      <c r="M15" s="171">
        <v>207143.3</v>
      </c>
      <c r="N15" s="170"/>
      <c r="O15" s="171">
        <v>201314.86</v>
      </c>
      <c r="P15" s="170"/>
      <c r="Q15" s="172">
        <v>97.19</v>
      </c>
      <c r="R15" s="200"/>
    </row>
    <row r="16" spans="3:18" ht="15">
      <c r="C16" s="169" t="s">
        <v>193</v>
      </c>
      <c r="D16" s="170"/>
      <c r="E16" s="170"/>
      <c r="F16" s="170"/>
      <c r="G16" s="170"/>
      <c r="H16" s="170"/>
      <c r="I16" s="170"/>
      <c r="J16" s="170"/>
      <c r="K16" s="171">
        <v>194333</v>
      </c>
      <c r="L16" s="170"/>
      <c r="M16" s="171">
        <v>204728.3</v>
      </c>
      <c r="N16" s="170"/>
      <c r="O16" s="171">
        <v>199574.07</v>
      </c>
      <c r="P16" s="170"/>
      <c r="Q16" s="172">
        <v>97.48</v>
      </c>
      <c r="R16" s="200"/>
    </row>
    <row r="17" spans="3:18" ht="15">
      <c r="C17" s="163" t="s">
        <v>211</v>
      </c>
      <c r="D17" s="155"/>
      <c r="E17" s="164" t="s">
        <v>4</v>
      </c>
      <c r="F17" s="165"/>
      <c r="G17" s="165"/>
      <c r="H17" s="165"/>
      <c r="I17" s="165"/>
      <c r="J17" s="165"/>
      <c r="K17" s="166">
        <v>179335</v>
      </c>
      <c r="L17" s="165"/>
      <c r="M17" s="166">
        <v>191019.97</v>
      </c>
      <c r="N17" s="165"/>
      <c r="O17" s="166">
        <v>186240.53</v>
      </c>
      <c r="P17" s="165"/>
      <c r="Q17" s="167">
        <v>97.5</v>
      </c>
      <c r="R17" s="199"/>
    </row>
    <row r="18" spans="3:18" ht="15">
      <c r="C18" s="174" t="s">
        <v>117</v>
      </c>
      <c r="D18" s="175"/>
      <c r="E18" s="176" t="s">
        <v>19</v>
      </c>
      <c r="F18" s="177"/>
      <c r="G18" s="177"/>
      <c r="H18" s="177"/>
      <c r="I18" s="177"/>
      <c r="J18" s="177"/>
      <c r="K18" s="178">
        <v>153029</v>
      </c>
      <c r="L18" s="177"/>
      <c r="M18" s="178">
        <v>162000</v>
      </c>
      <c r="N18" s="177"/>
      <c r="O18" s="178">
        <v>158258.75</v>
      </c>
      <c r="P18" s="177"/>
      <c r="Q18" s="191">
        <f>(O18/M18)*100</f>
        <v>97.69058641975309</v>
      </c>
      <c r="R18" s="197"/>
    </row>
    <row r="19" spans="3:18" ht="15">
      <c r="C19" s="174" t="s">
        <v>119</v>
      </c>
      <c r="D19" s="175"/>
      <c r="E19" s="176" t="s">
        <v>118</v>
      </c>
      <c r="F19" s="177"/>
      <c r="G19" s="177"/>
      <c r="H19" s="177"/>
      <c r="I19" s="177"/>
      <c r="J19" s="177"/>
      <c r="K19" s="178">
        <v>7725</v>
      </c>
      <c r="L19" s="177"/>
      <c r="M19" s="178">
        <v>8738.97</v>
      </c>
      <c r="N19" s="177"/>
      <c r="O19" s="178">
        <v>7700.78</v>
      </c>
      <c r="P19" s="177"/>
      <c r="Q19" s="191">
        <f aca="true" t="shared" si="0" ref="Q19:Q26">(O19/M19)*100</f>
        <v>88.1199958347494</v>
      </c>
      <c r="R19" s="197"/>
    </row>
    <row r="20" spans="3:18" ht="15">
      <c r="C20" s="174" t="s">
        <v>120</v>
      </c>
      <c r="D20" s="175"/>
      <c r="E20" s="176" t="s">
        <v>62</v>
      </c>
      <c r="F20" s="177"/>
      <c r="G20" s="177"/>
      <c r="H20" s="177"/>
      <c r="I20" s="177"/>
      <c r="J20" s="177"/>
      <c r="K20" s="178">
        <v>18581</v>
      </c>
      <c r="L20" s="177"/>
      <c r="M20" s="178">
        <v>20281</v>
      </c>
      <c r="N20" s="177"/>
      <c r="O20" s="178">
        <v>20281</v>
      </c>
      <c r="P20" s="177"/>
      <c r="Q20" s="191">
        <f t="shared" si="0"/>
        <v>100</v>
      </c>
      <c r="R20" s="197"/>
    </row>
    <row r="21" spans="3:18" ht="15">
      <c r="C21" s="163" t="s">
        <v>212</v>
      </c>
      <c r="D21" s="155"/>
      <c r="E21" s="164" t="s">
        <v>10</v>
      </c>
      <c r="F21" s="165"/>
      <c r="G21" s="165"/>
      <c r="H21" s="165"/>
      <c r="I21" s="165"/>
      <c r="J21" s="165"/>
      <c r="K21" s="166">
        <v>14998</v>
      </c>
      <c r="L21" s="165"/>
      <c r="M21" s="166">
        <v>13708.33</v>
      </c>
      <c r="N21" s="165"/>
      <c r="O21" s="166">
        <v>13333.54</v>
      </c>
      <c r="P21" s="165"/>
      <c r="Q21" s="193">
        <f t="shared" si="0"/>
        <v>97.26596894005326</v>
      </c>
      <c r="R21" s="198"/>
    </row>
    <row r="22" spans="3:18" ht="15">
      <c r="C22" s="174" t="s">
        <v>121</v>
      </c>
      <c r="D22" s="175"/>
      <c r="E22" s="176" t="s">
        <v>66</v>
      </c>
      <c r="F22" s="177"/>
      <c r="G22" s="177"/>
      <c r="H22" s="177"/>
      <c r="I22" s="177"/>
      <c r="J22" s="177"/>
      <c r="K22" s="178">
        <v>2920</v>
      </c>
      <c r="L22" s="177"/>
      <c r="M22" s="178">
        <v>2420</v>
      </c>
      <c r="N22" s="177"/>
      <c r="O22" s="178">
        <v>2367.03</v>
      </c>
      <c r="P22" s="177"/>
      <c r="Q22" s="191">
        <f t="shared" si="0"/>
        <v>97.81115702479339</v>
      </c>
      <c r="R22" s="197"/>
    </row>
    <row r="23" spans="3:18" ht="15">
      <c r="C23" s="174" t="s">
        <v>122</v>
      </c>
      <c r="D23" s="175"/>
      <c r="E23" s="176" t="s">
        <v>63</v>
      </c>
      <c r="F23" s="177"/>
      <c r="G23" s="177"/>
      <c r="H23" s="177"/>
      <c r="I23" s="177"/>
      <c r="J23" s="177"/>
      <c r="K23" s="178">
        <v>796</v>
      </c>
      <c r="L23" s="177"/>
      <c r="M23" s="178">
        <v>398</v>
      </c>
      <c r="N23" s="177"/>
      <c r="O23" s="178">
        <v>325.73</v>
      </c>
      <c r="P23" s="177"/>
      <c r="Q23" s="191">
        <f t="shared" si="0"/>
        <v>81.84170854271358</v>
      </c>
      <c r="R23" s="197"/>
    </row>
    <row r="24" spans="3:18" ht="15">
      <c r="C24" s="174" t="s">
        <v>123</v>
      </c>
      <c r="D24" s="175"/>
      <c r="E24" s="176" t="s">
        <v>68</v>
      </c>
      <c r="F24" s="177"/>
      <c r="G24" s="177"/>
      <c r="H24" s="177"/>
      <c r="I24" s="177"/>
      <c r="J24" s="177"/>
      <c r="K24" s="178">
        <v>9921</v>
      </c>
      <c r="L24" s="177"/>
      <c r="M24" s="178">
        <v>9692.25</v>
      </c>
      <c r="N24" s="177"/>
      <c r="O24" s="178">
        <v>9642.38</v>
      </c>
      <c r="P24" s="177"/>
      <c r="Q24" s="191">
        <f t="shared" si="0"/>
        <v>99.48546519126104</v>
      </c>
      <c r="R24" s="197"/>
    </row>
    <row r="25" spans="3:18" ht="15">
      <c r="C25" s="174" t="s">
        <v>124</v>
      </c>
      <c r="D25" s="175"/>
      <c r="E25" s="176" t="s">
        <v>74</v>
      </c>
      <c r="F25" s="177"/>
      <c r="G25" s="177"/>
      <c r="H25" s="177"/>
      <c r="I25" s="177"/>
      <c r="J25" s="177"/>
      <c r="K25" s="178">
        <v>664</v>
      </c>
      <c r="L25" s="177"/>
      <c r="M25" s="178">
        <v>0</v>
      </c>
      <c r="N25" s="177"/>
      <c r="O25" s="178">
        <v>0</v>
      </c>
      <c r="P25" s="177"/>
      <c r="Q25" s="191">
        <v>0</v>
      </c>
      <c r="R25" s="197"/>
    </row>
    <row r="26" spans="3:18" ht="15">
      <c r="C26" s="174" t="s">
        <v>125</v>
      </c>
      <c r="D26" s="175"/>
      <c r="E26" s="176" t="s">
        <v>126</v>
      </c>
      <c r="F26" s="177"/>
      <c r="G26" s="177"/>
      <c r="H26" s="177"/>
      <c r="I26" s="177"/>
      <c r="J26" s="177"/>
      <c r="K26" s="178">
        <v>1327</v>
      </c>
      <c r="L26" s="177"/>
      <c r="M26" s="178">
        <v>198.08</v>
      </c>
      <c r="N26" s="177"/>
      <c r="O26" s="178">
        <v>998.4</v>
      </c>
      <c r="P26" s="177"/>
      <c r="Q26" s="191">
        <f t="shared" si="0"/>
        <v>504.0387722132471</v>
      </c>
      <c r="R26" s="197"/>
    </row>
    <row r="27" spans="3:18" ht="15">
      <c r="C27" s="169" t="s">
        <v>194</v>
      </c>
      <c r="D27" s="170"/>
      <c r="E27" s="170"/>
      <c r="F27" s="170"/>
      <c r="G27" s="170"/>
      <c r="H27" s="170"/>
      <c r="I27" s="170"/>
      <c r="J27" s="170"/>
      <c r="K27" s="171">
        <v>0</v>
      </c>
      <c r="L27" s="170"/>
      <c r="M27" s="171">
        <v>2415</v>
      </c>
      <c r="N27" s="170"/>
      <c r="O27" s="171">
        <v>1740.79</v>
      </c>
      <c r="P27" s="170"/>
      <c r="Q27" s="172">
        <v>72.08</v>
      </c>
      <c r="R27" s="173"/>
    </row>
    <row r="28" spans="3:18" ht="15">
      <c r="C28" s="163" t="s">
        <v>213</v>
      </c>
      <c r="D28" s="155"/>
      <c r="E28" s="164" t="s">
        <v>6</v>
      </c>
      <c r="F28" s="165"/>
      <c r="G28" s="165"/>
      <c r="H28" s="165"/>
      <c r="I28" s="165"/>
      <c r="J28" s="165"/>
      <c r="K28" s="166">
        <v>0</v>
      </c>
      <c r="L28" s="165"/>
      <c r="M28" s="166">
        <v>2415</v>
      </c>
      <c r="N28" s="165"/>
      <c r="O28" s="166">
        <v>1740.79</v>
      </c>
      <c r="P28" s="165"/>
      <c r="Q28" s="167">
        <v>72.08</v>
      </c>
      <c r="R28" s="168"/>
    </row>
    <row r="29" spans="3:18" ht="15">
      <c r="C29" s="174" t="s">
        <v>149</v>
      </c>
      <c r="D29" s="175"/>
      <c r="E29" s="176" t="s">
        <v>96</v>
      </c>
      <c r="F29" s="177"/>
      <c r="G29" s="177"/>
      <c r="H29" s="177"/>
      <c r="I29" s="177"/>
      <c r="J29" s="177"/>
      <c r="K29" s="178">
        <v>0</v>
      </c>
      <c r="L29" s="177"/>
      <c r="M29" s="178">
        <v>2415</v>
      </c>
      <c r="N29" s="177"/>
      <c r="O29" s="178">
        <v>1740.79</v>
      </c>
      <c r="P29" s="177"/>
      <c r="Q29" s="191">
        <f>(O29/M29)*100</f>
        <v>72.0824016563147</v>
      </c>
      <c r="R29" s="192"/>
    </row>
    <row r="30" spans="3:18" ht="15">
      <c r="C30" s="169" t="s">
        <v>197</v>
      </c>
      <c r="D30" s="170"/>
      <c r="E30" s="170"/>
      <c r="F30" s="170"/>
      <c r="G30" s="170"/>
      <c r="H30" s="170"/>
      <c r="I30" s="170"/>
      <c r="J30" s="170"/>
      <c r="K30" s="171">
        <v>60867</v>
      </c>
      <c r="L30" s="170"/>
      <c r="M30" s="171">
        <v>57418.48</v>
      </c>
      <c r="N30" s="170"/>
      <c r="O30" s="171">
        <v>42080.1</v>
      </c>
      <c r="P30" s="170"/>
      <c r="Q30" s="172">
        <v>73.29</v>
      </c>
      <c r="R30" s="173"/>
    </row>
    <row r="31" spans="3:18" ht="15">
      <c r="C31" s="169" t="s">
        <v>198</v>
      </c>
      <c r="D31" s="170"/>
      <c r="E31" s="170"/>
      <c r="F31" s="170"/>
      <c r="G31" s="170"/>
      <c r="H31" s="170"/>
      <c r="I31" s="170"/>
      <c r="J31" s="170"/>
      <c r="K31" s="171">
        <v>60867</v>
      </c>
      <c r="L31" s="170"/>
      <c r="M31" s="171">
        <v>57418.48</v>
      </c>
      <c r="N31" s="170"/>
      <c r="O31" s="171">
        <v>42080.1</v>
      </c>
      <c r="P31" s="170"/>
      <c r="Q31" s="172">
        <v>73.29</v>
      </c>
      <c r="R31" s="173"/>
    </row>
    <row r="32" spans="3:18" ht="15">
      <c r="C32" s="163" t="s">
        <v>211</v>
      </c>
      <c r="D32" s="155"/>
      <c r="E32" s="164" t="s">
        <v>4</v>
      </c>
      <c r="F32" s="165"/>
      <c r="G32" s="165"/>
      <c r="H32" s="165"/>
      <c r="I32" s="165"/>
      <c r="J32" s="165"/>
      <c r="K32" s="166">
        <v>27872</v>
      </c>
      <c r="L32" s="165"/>
      <c r="M32" s="166">
        <v>20018</v>
      </c>
      <c r="N32" s="165"/>
      <c r="O32" s="166">
        <v>17891.59</v>
      </c>
      <c r="P32" s="165"/>
      <c r="Q32" s="167">
        <v>89.38</v>
      </c>
      <c r="R32" s="168"/>
    </row>
    <row r="33" spans="3:18" ht="15">
      <c r="C33" s="174" t="s">
        <v>117</v>
      </c>
      <c r="D33" s="175"/>
      <c r="E33" s="176" t="s">
        <v>19</v>
      </c>
      <c r="F33" s="177"/>
      <c r="G33" s="177"/>
      <c r="H33" s="177"/>
      <c r="I33" s="177"/>
      <c r="J33" s="177"/>
      <c r="K33" s="178">
        <v>17519</v>
      </c>
      <c r="L33" s="177"/>
      <c r="M33" s="178">
        <v>9519</v>
      </c>
      <c r="N33" s="177"/>
      <c r="O33" s="178">
        <v>8403.85</v>
      </c>
      <c r="P33" s="177"/>
      <c r="Q33" s="191">
        <f>(O33/M33)*100</f>
        <v>88.2850089295094</v>
      </c>
      <c r="R33" s="192"/>
    </row>
    <row r="34" spans="3:18" ht="15">
      <c r="C34" s="174" t="s">
        <v>119</v>
      </c>
      <c r="D34" s="175"/>
      <c r="E34" s="176" t="s">
        <v>118</v>
      </c>
      <c r="F34" s="177"/>
      <c r="G34" s="177"/>
      <c r="H34" s="177"/>
      <c r="I34" s="177"/>
      <c r="J34" s="177"/>
      <c r="K34" s="178">
        <v>7698</v>
      </c>
      <c r="L34" s="177"/>
      <c r="M34" s="178">
        <v>9499</v>
      </c>
      <c r="N34" s="177"/>
      <c r="O34" s="178">
        <v>9297.94</v>
      </c>
      <c r="P34" s="177"/>
      <c r="Q34" s="191">
        <f aca="true" t="shared" si="1" ref="Q34:Q60">(O34/M34)*100</f>
        <v>97.88335614275188</v>
      </c>
      <c r="R34" s="192"/>
    </row>
    <row r="35" spans="3:18" ht="15">
      <c r="C35" s="174" t="s">
        <v>120</v>
      </c>
      <c r="D35" s="175"/>
      <c r="E35" s="176" t="s">
        <v>62</v>
      </c>
      <c r="F35" s="177"/>
      <c r="G35" s="177"/>
      <c r="H35" s="177"/>
      <c r="I35" s="177"/>
      <c r="J35" s="177"/>
      <c r="K35" s="178">
        <v>2655</v>
      </c>
      <c r="L35" s="177"/>
      <c r="M35" s="178">
        <v>1000</v>
      </c>
      <c r="N35" s="177"/>
      <c r="O35" s="178">
        <v>189.8</v>
      </c>
      <c r="P35" s="177"/>
      <c r="Q35" s="191">
        <f t="shared" si="1"/>
        <v>18.980000000000004</v>
      </c>
      <c r="R35" s="192"/>
    </row>
    <row r="36" spans="3:18" ht="15">
      <c r="C36" s="163" t="s">
        <v>212</v>
      </c>
      <c r="D36" s="155"/>
      <c r="E36" s="164" t="s">
        <v>10</v>
      </c>
      <c r="F36" s="165"/>
      <c r="G36" s="165"/>
      <c r="H36" s="165"/>
      <c r="I36" s="165"/>
      <c r="J36" s="165"/>
      <c r="K36" s="166">
        <v>31641</v>
      </c>
      <c r="L36" s="165"/>
      <c r="M36" s="166">
        <v>36140.48</v>
      </c>
      <c r="N36" s="165"/>
      <c r="O36" s="166">
        <v>23271.72</v>
      </c>
      <c r="P36" s="165"/>
      <c r="Q36" s="193">
        <f t="shared" si="1"/>
        <v>64.39239323882803</v>
      </c>
      <c r="R36" s="194"/>
    </row>
    <row r="37" spans="3:18" ht="15">
      <c r="C37" s="174" t="s">
        <v>127</v>
      </c>
      <c r="D37" s="175"/>
      <c r="E37" s="176" t="s">
        <v>21</v>
      </c>
      <c r="F37" s="177"/>
      <c r="G37" s="177"/>
      <c r="H37" s="177"/>
      <c r="I37" s="177"/>
      <c r="J37" s="177"/>
      <c r="K37" s="178">
        <v>1261</v>
      </c>
      <c r="L37" s="177"/>
      <c r="M37" s="178">
        <v>2200</v>
      </c>
      <c r="N37" s="177"/>
      <c r="O37" s="178">
        <v>1023.91</v>
      </c>
      <c r="P37" s="177"/>
      <c r="Q37" s="191">
        <f t="shared" si="1"/>
        <v>46.541363636363634</v>
      </c>
      <c r="R37" s="192"/>
    </row>
    <row r="38" spans="3:18" ht="15">
      <c r="C38" s="174" t="s">
        <v>121</v>
      </c>
      <c r="D38" s="175"/>
      <c r="E38" s="176" t="s">
        <v>66</v>
      </c>
      <c r="F38" s="177"/>
      <c r="G38" s="177"/>
      <c r="H38" s="177"/>
      <c r="I38" s="177"/>
      <c r="J38" s="177"/>
      <c r="K38" s="178">
        <v>1083</v>
      </c>
      <c r="L38" s="177"/>
      <c r="M38" s="178">
        <v>1083</v>
      </c>
      <c r="N38" s="177"/>
      <c r="O38" s="178">
        <v>734.25</v>
      </c>
      <c r="P38" s="177"/>
      <c r="Q38" s="191">
        <f t="shared" si="1"/>
        <v>67.797783933518</v>
      </c>
      <c r="R38" s="192"/>
    </row>
    <row r="39" spans="3:18" ht="15">
      <c r="C39" s="174" t="s">
        <v>122</v>
      </c>
      <c r="D39" s="175"/>
      <c r="E39" s="176" t="s">
        <v>63</v>
      </c>
      <c r="F39" s="177"/>
      <c r="G39" s="177"/>
      <c r="H39" s="177"/>
      <c r="I39" s="177"/>
      <c r="J39" s="177"/>
      <c r="K39" s="178">
        <v>796</v>
      </c>
      <c r="L39" s="177"/>
      <c r="M39" s="178">
        <v>796</v>
      </c>
      <c r="N39" s="177"/>
      <c r="O39" s="178">
        <v>0</v>
      </c>
      <c r="P39" s="177"/>
      <c r="Q39" s="191">
        <f t="shared" si="1"/>
        <v>0</v>
      </c>
      <c r="R39" s="192"/>
    </row>
    <row r="40" spans="3:18" ht="15">
      <c r="C40" s="174" t="s">
        <v>128</v>
      </c>
      <c r="D40" s="175"/>
      <c r="E40" s="176" t="s">
        <v>214</v>
      </c>
      <c r="F40" s="177"/>
      <c r="G40" s="177"/>
      <c r="H40" s="177"/>
      <c r="I40" s="177"/>
      <c r="J40" s="177"/>
      <c r="K40" s="178">
        <v>1593</v>
      </c>
      <c r="L40" s="177"/>
      <c r="M40" s="178">
        <v>3000</v>
      </c>
      <c r="N40" s="177"/>
      <c r="O40" s="178">
        <v>2072.65</v>
      </c>
      <c r="P40" s="177"/>
      <c r="Q40" s="191">
        <f t="shared" si="1"/>
        <v>69.08833333333334</v>
      </c>
      <c r="R40" s="192"/>
    </row>
    <row r="41" spans="3:18" ht="15">
      <c r="C41" s="174" t="s">
        <v>129</v>
      </c>
      <c r="D41" s="175"/>
      <c r="E41" s="176" t="s">
        <v>67</v>
      </c>
      <c r="F41" s="177"/>
      <c r="G41" s="177"/>
      <c r="H41" s="177"/>
      <c r="I41" s="177"/>
      <c r="J41" s="177"/>
      <c r="K41" s="178">
        <v>1989</v>
      </c>
      <c r="L41" s="177"/>
      <c r="M41" s="178">
        <v>2525</v>
      </c>
      <c r="N41" s="177"/>
      <c r="O41" s="178">
        <v>1283.5</v>
      </c>
      <c r="P41" s="177"/>
      <c r="Q41" s="191">
        <f t="shared" si="1"/>
        <v>50.83168316831683</v>
      </c>
      <c r="R41" s="192"/>
    </row>
    <row r="42" spans="3:18" ht="15">
      <c r="C42" s="174" t="s">
        <v>123</v>
      </c>
      <c r="D42" s="175"/>
      <c r="E42" s="176" t="s">
        <v>68</v>
      </c>
      <c r="F42" s="177"/>
      <c r="G42" s="177"/>
      <c r="H42" s="177"/>
      <c r="I42" s="177"/>
      <c r="J42" s="177"/>
      <c r="K42" s="178">
        <v>5309</v>
      </c>
      <c r="L42" s="177"/>
      <c r="M42" s="178">
        <v>4477</v>
      </c>
      <c r="N42" s="177"/>
      <c r="O42" s="178">
        <v>2612.59</v>
      </c>
      <c r="P42" s="177"/>
      <c r="Q42" s="191">
        <f t="shared" si="1"/>
        <v>58.355818628545904</v>
      </c>
      <c r="R42" s="192"/>
    </row>
    <row r="43" spans="3:18" ht="15">
      <c r="C43" s="174" t="s">
        <v>130</v>
      </c>
      <c r="D43" s="175"/>
      <c r="E43" s="176" t="s">
        <v>69</v>
      </c>
      <c r="F43" s="177"/>
      <c r="G43" s="177"/>
      <c r="H43" s="177"/>
      <c r="I43" s="177"/>
      <c r="J43" s="177"/>
      <c r="K43" s="178">
        <v>1792</v>
      </c>
      <c r="L43" s="177"/>
      <c r="M43" s="178">
        <v>2192</v>
      </c>
      <c r="N43" s="177"/>
      <c r="O43" s="178">
        <v>1060.38</v>
      </c>
      <c r="P43" s="177"/>
      <c r="Q43" s="191">
        <f t="shared" si="1"/>
        <v>48.37500000000001</v>
      </c>
      <c r="R43" s="192"/>
    </row>
    <row r="44" spans="3:18" ht="15">
      <c r="C44" s="174" t="s">
        <v>131</v>
      </c>
      <c r="D44" s="175"/>
      <c r="E44" s="176" t="s">
        <v>70</v>
      </c>
      <c r="F44" s="177"/>
      <c r="G44" s="177"/>
      <c r="H44" s="177"/>
      <c r="I44" s="177"/>
      <c r="J44" s="177"/>
      <c r="K44" s="178">
        <v>398</v>
      </c>
      <c r="L44" s="177"/>
      <c r="M44" s="178">
        <v>398</v>
      </c>
      <c r="N44" s="177"/>
      <c r="O44" s="178">
        <v>119.32</v>
      </c>
      <c r="P44" s="177"/>
      <c r="Q44" s="191">
        <f t="shared" si="1"/>
        <v>29.979899497487434</v>
      </c>
      <c r="R44" s="192"/>
    </row>
    <row r="45" spans="3:18" ht="15">
      <c r="C45" s="174" t="s">
        <v>132</v>
      </c>
      <c r="D45" s="175"/>
      <c r="E45" s="176" t="s">
        <v>72</v>
      </c>
      <c r="F45" s="177"/>
      <c r="G45" s="177"/>
      <c r="H45" s="177"/>
      <c r="I45" s="177"/>
      <c r="J45" s="177"/>
      <c r="K45" s="178">
        <v>2256</v>
      </c>
      <c r="L45" s="177"/>
      <c r="M45" s="178">
        <v>2198</v>
      </c>
      <c r="N45" s="177"/>
      <c r="O45" s="178">
        <v>2031.62</v>
      </c>
      <c r="P45" s="177"/>
      <c r="Q45" s="191">
        <f t="shared" si="1"/>
        <v>92.43039126478617</v>
      </c>
      <c r="R45" s="192"/>
    </row>
    <row r="46" spans="3:18" ht="15">
      <c r="C46" s="174" t="s">
        <v>133</v>
      </c>
      <c r="D46" s="175"/>
      <c r="E46" s="176" t="s">
        <v>73</v>
      </c>
      <c r="F46" s="177"/>
      <c r="G46" s="177"/>
      <c r="H46" s="177"/>
      <c r="I46" s="177"/>
      <c r="J46" s="177"/>
      <c r="K46" s="178">
        <v>1726</v>
      </c>
      <c r="L46" s="177"/>
      <c r="M46" s="178">
        <v>2464</v>
      </c>
      <c r="N46" s="177"/>
      <c r="O46" s="178">
        <v>1025.69</v>
      </c>
      <c r="P46" s="177"/>
      <c r="Q46" s="191">
        <f t="shared" si="1"/>
        <v>41.62702922077922</v>
      </c>
      <c r="R46" s="192"/>
    </row>
    <row r="47" spans="3:18" ht="15">
      <c r="C47" s="174" t="s">
        <v>134</v>
      </c>
      <c r="D47" s="175"/>
      <c r="E47" s="176" t="s">
        <v>75</v>
      </c>
      <c r="F47" s="177"/>
      <c r="G47" s="177"/>
      <c r="H47" s="177"/>
      <c r="I47" s="177"/>
      <c r="J47" s="177"/>
      <c r="K47" s="178">
        <v>1526</v>
      </c>
      <c r="L47" s="177"/>
      <c r="M47" s="178">
        <v>1526</v>
      </c>
      <c r="N47" s="177"/>
      <c r="O47" s="178">
        <v>1153.12</v>
      </c>
      <c r="P47" s="177"/>
      <c r="Q47" s="191">
        <f t="shared" si="1"/>
        <v>75.56487549148099</v>
      </c>
      <c r="R47" s="192"/>
    </row>
    <row r="48" spans="3:18" ht="15">
      <c r="C48" s="174" t="s">
        <v>135</v>
      </c>
      <c r="D48" s="175"/>
      <c r="E48" s="176" t="s">
        <v>136</v>
      </c>
      <c r="F48" s="177"/>
      <c r="G48" s="177"/>
      <c r="H48" s="177"/>
      <c r="I48" s="177"/>
      <c r="J48" s="177"/>
      <c r="K48" s="178">
        <v>3032</v>
      </c>
      <c r="L48" s="177"/>
      <c r="M48" s="178">
        <v>3133</v>
      </c>
      <c r="N48" s="177"/>
      <c r="O48" s="178">
        <v>2941.17</v>
      </c>
      <c r="P48" s="177"/>
      <c r="Q48" s="191">
        <f t="shared" si="1"/>
        <v>93.87711458665817</v>
      </c>
      <c r="R48" s="192"/>
    </row>
    <row r="49" spans="3:18" ht="15">
      <c r="C49" s="174" t="s">
        <v>137</v>
      </c>
      <c r="D49" s="175"/>
      <c r="E49" s="176" t="s">
        <v>78</v>
      </c>
      <c r="F49" s="177"/>
      <c r="G49" s="177"/>
      <c r="H49" s="177"/>
      <c r="I49" s="177"/>
      <c r="J49" s="177"/>
      <c r="K49" s="178">
        <v>929</v>
      </c>
      <c r="L49" s="177"/>
      <c r="M49" s="178">
        <v>929</v>
      </c>
      <c r="N49" s="177"/>
      <c r="O49" s="178">
        <v>1.76</v>
      </c>
      <c r="P49" s="177"/>
      <c r="Q49" s="191">
        <f t="shared" si="1"/>
        <v>0.18945102260495156</v>
      </c>
      <c r="R49" s="192"/>
    </row>
    <row r="50" spans="3:18" ht="15">
      <c r="C50" s="174" t="s">
        <v>138</v>
      </c>
      <c r="D50" s="175"/>
      <c r="E50" s="176" t="s">
        <v>79</v>
      </c>
      <c r="F50" s="177"/>
      <c r="G50" s="177"/>
      <c r="H50" s="177"/>
      <c r="I50" s="177"/>
      <c r="J50" s="177"/>
      <c r="K50" s="178">
        <v>3769</v>
      </c>
      <c r="L50" s="177"/>
      <c r="M50" s="178">
        <v>4238</v>
      </c>
      <c r="N50" s="177"/>
      <c r="O50" s="178">
        <v>3776.46</v>
      </c>
      <c r="P50" s="177"/>
      <c r="Q50" s="191">
        <f t="shared" si="1"/>
        <v>89.10948560641813</v>
      </c>
      <c r="R50" s="192"/>
    </row>
    <row r="51" spans="3:18" ht="15">
      <c r="C51" s="174" t="s">
        <v>139</v>
      </c>
      <c r="D51" s="175"/>
      <c r="E51" s="176" t="s">
        <v>80</v>
      </c>
      <c r="F51" s="177"/>
      <c r="G51" s="177"/>
      <c r="H51" s="177"/>
      <c r="I51" s="177"/>
      <c r="J51" s="177"/>
      <c r="K51" s="178">
        <v>398</v>
      </c>
      <c r="L51" s="177"/>
      <c r="M51" s="178">
        <v>398</v>
      </c>
      <c r="N51" s="177"/>
      <c r="O51" s="178">
        <v>50.93</v>
      </c>
      <c r="P51" s="177"/>
      <c r="Q51" s="191">
        <f t="shared" si="1"/>
        <v>12.7964824120603</v>
      </c>
      <c r="R51" s="192"/>
    </row>
    <row r="52" spans="3:18" ht="15">
      <c r="C52" s="174" t="s">
        <v>140</v>
      </c>
      <c r="D52" s="175"/>
      <c r="E52" s="176" t="s">
        <v>85</v>
      </c>
      <c r="F52" s="177"/>
      <c r="G52" s="177"/>
      <c r="H52" s="177"/>
      <c r="I52" s="177"/>
      <c r="J52" s="177"/>
      <c r="K52" s="178">
        <v>1592</v>
      </c>
      <c r="L52" s="177"/>
      <c r="M52" s="178">
        <v>1592</v>
      </c>
      <c r="N52" s="177"/>
      <c r="O52" s="178">
        <v>1255.89</v>
      </c>
      <c r="P52" s="177"/>
      <c r="Q52" s="191">
        <f t="shared" si="1"/>
        <v>78.88756281407035</v>
      </c>
      <c r="R52" s="192"/>
    </row>
    <row r="53" spans="3:18" ht="15">
      <c r="C53" s="174" t="s">
        <v>141</v>
      </c>
      <c r="D53" s="175"/>
      <c r="E53" s="176" t="s">
        <v>86</v>
      </c>
      <c r="F53" s="177"/>
      <c r="G53" s="177"/>
      <c r="H53" s="177"/>
      <c r="I53" s="177"/>
      <c r="J53" s="177"/>
      <c r="K53" s="178">
        <v>664</v>
      </c>
      <c r="L53" s="177"/>
      <c r="M53" s="178">
        <v>664</v>
      </c>
      <c r="N53" s="177"/>
      <c r="O53" s="178">
        <v>553.4</v>
      </c>
      <c r="P53" s="177"/>
      <c r="Q53" s="191">
        <f t="shared" si="1"/>
        <v>83.3433734939759</v>
      </c>
      <c r="R53" s="192"/>
    </row>
    <row r="54" spans="3:18" ht="15">
      <c r="C54" s="174" t="s">
        <v>142</v>
      </c>
      <c r="D54" s="175"/>
      <c r="E54" s="176" t="s">
        <v>87</v>
      </c>
      <c r="F54" s="177"/>
      <c r="G54" s="177"/>
      <c r="H54" s="177"/>
      <c r="I54" s="177"/>
      <c r="J54" s="177"/>
      <c r="K54" s="178">
        <v>133</v>
      </c>
      <c r="L54" s="177"/>
      <c r="M54" s="178">
        <v>133</v>
      </c>
      <c r="N54" s="177"/>
      <c r="O54" s="178">
        <v>60</v>
      </c>
      <c r="P54" s="177"/>
      <c r="Q54" s="191">
        <f t="shared" si="1"/>
        <v>45.11278195488722</v>
      </c>
      <c r="R54" s="192"/>
    </row>
    <row r="55" spans="3:18" ht="15">
      <c r="C55" s="174" t="s">
        <v>143</v>
      </c>
      <c r="D55" s="175"/>
      <c r="E55" s="176" t="s">
        <v>215</v>
      </c>
      <c r="F55" s="177"/>
      <c r="G55" s="177"/>
      <c r="H55" s="177"/>
      <c r="I55" s="177"/>
      <c r="J55" s="177"/>
      <c r="K55" s="178">
        <v>532</v>
      </c>
      <c r="L55" s="177"/>
      <c r="M55" s="178">
        <v>899</v>
      </c>
      <c r="N55" s="177"/>
      <c r="O55" s="178">
        <v>396.6</v>
      </c>
      <c r="P55" s="177"/>
      <c r="Q55" s="191">
        <f t="shared" si="1"/>
        <v>44.11568409343716</v>
      </c>
      <c r="R55" s="192"/>
    </row>
    <row r="56" spans="3:18" ht="15">
      <c r="C56" s="174" t="s">
        <v>144</v>
      </c>
      <c r="D56" s="175"/>
      <c r="E56" s="176" t="s">
        <v>83</v>
      </c>
      <c r="F56" s="177"/>
      <c r="G56" s="177"/>
      <c r="H56" s="177"/>
      <c r="I56" s="177"/>
      <c r="J56" s="177"/>
      <c r="K56" s="178">
        <v>863</v>
      </c>
      <c r="L56" s="177"/>
      <c r="M56" s="178">
        <v>1295.48</v>
      </c>
      <c r="N56" s="177"/>
      <c r="O56" s="178">
        <v>1118.48</v>
      </c>
      <c r="P56" s="177"/>
      <c r="Q56" s="191">
        <f t="shared" si="1"/>
        <v>86.33711056905548</v>
      </c>
      <c r="R56" s="192"/>
    </row>
    <row r="57" spans="3:18" ht="15">
      <c r="C57" s="163" t="s">
        <v>216</v>
      </c>
      <c r="D57" s="155"/>
      <c r="E57" s="164" t="s">
        <v>89</v>
      </c>
      <c r="F57" s="165"/>
      <c r="G57" s="165"/>
      <c r="H57" s="165"/>
      <c r="I57" s="165"/>
      <c r="J57" s="165"/>
      <c r="K57" s="166">
        <v>1354</v>
      </c>
      <c r="L57" s="165"/>
      <c r="M57" s="166">
        <v>1260</v>
      </c>
      <c r="N57" s="165"/>
      <c r="O57" s="166">
        <v>916.79</v>
      </c>
      <c r="P57" s="165"/>
      <c r="Q57" s="191">
        <f t="shared" si="1"/>
        <v>72.7611111111111</v>
      </c>
      <c r="R57" s="192"/>
    </row>
    <row r="58" spans="3:18" ht="15">
      <c r="C58" s="174" t="s">
        <v>145</v>
      </c>
      <c r="D58" s="175"/>
      <c r="E58" s="176" t="s">
        <v>146</v>
      </c>
      <c r="F58" s="177"/>
      <c r="G58" s="177"/>
      <c r="H58" s="177"/>
      <c r="I58" s="177"/>
      <c r="J58" s="177"/>
      <c r="K58" s="178">
        <v>1194</v>
      </c>
      <c r="L58" s="177"/>
      <c r="M58" s="178">
        <v>1100</v>
      </c>
      <c r="N58" s="177"/>
      <c r="O58" s="178">
        <v>827.57</v>
      </c>
      <c r="P58" s="177"/>
      <c r="Q58" s="191">
        <f t="shared" si="1"/>
        <v>75.23363636363636</v>
      </c>
      <c r="R58" s="192"/>
    </row>
    <row r="59" spans="3:18" ht="15">
      <c r="C59" s="174" t="s">
        <v>147</v>
      </c>
      <c r="D59" s="175"/>
      <c r="E59" s="176" t="s">
        <v>92</v>
      </c>
      <c r="F59" s="177"/>
      <c r="G59" s="177"/>
      <c r="H59" s="177"/>
      <c r="I59" s="177"/>
      <c r="J59" s="177"/>
      <c r="K59" s="178">
        <v>28</v>
      </c>
      <c r="L59" s="177"/>
      <c r="M59" s="178">
        <v>28</v>
      </c>
      <c r="N59" s="177"/>
      <c r="O59" s="178">
        <v>0</v>
      </c>
      <c r="P59" s="177"/>
      <c r="Q59" s="191">
        <f t="shared" si="1"/>
        <v>0</v>
      </c>
      <c r="R59" s="192"/>
    </row>
    <row r="60" spans="3:18" ht="15">
      <c r="C60" s="174" t="s">
        <v>148</v>
      </c>
      <c r="D60" s="175"/>
      <c r="E60" s="176" t="s">
        <v>93</v>
      </c>
      <c r="F60" s="177"/>
      <c r="G60" s="177"/>
      <c r="H60" s="177"/>
      <c r="I60" s="177"/>
      <c r="J60" s="177"/>
      <c r="K60" s="178">
        <v>132</v>
      </c>
      <c r="L60" s="177"/>
      <c r="M60" s="178">
        <v>132</v>
      </c>
      <c r="N60" s="177"/>
      <c r="O60" s="178">
        <v>89.22</v>
      </c>
      <c r="P60" s="177"/>
      <c r="Q60" s="191">
        <f t="shared" si="1"/>
        <v>67.5909090909091</v>
      </c>
      <c r="R60" s="192"/>
    </row>
    <row r="61" spans="3:18" ht="15">
      <c r="C61" s="186" t="s">
        <v>217</v>
      </c>
      <c r="D61" s="155"/>
      <c r="E61" s="187" t="s">
        <v>218</v>
      </c>
      <c r="F61" s="165"/>
      <c r="G61" s="165"/>
      <c r="H61" s="165"/>
      <c r="I61" s="165"/>
      <c r="J61" s="165"/>
      <c r="K61" s="188">
        <v>9701</v>
      </c>
      <c r="L61" s="165"/>
      <c r="M61" s="188">
        <v>16334.7</v>
      </c>
      <c r="N61" s="165"/>
      <c r="O61" s="188">
        <v>10427.06</v>
      </c>
      <c r="P61" s="165"/>
      <c r="Q61" s="189">
        <v>63.83</v>
      </c>
      <c r="R61" s="190"/>
    </row>
    <row r="62" spans="3:18" ht="15">
      <c r="C62" s="181" t="s">
        <v>219</v>
      </c>
      <c r="D62" s="155"/>
      <c r="E62" s="182" t="s">
        <v>220</v>
      </c>
      <c r="F62" s="165"/>
      <c r="G62" s="165"/>
      <c r="H62" s="165"/>
      <c r="I62" s="165"/>
      <c r="J62" s="165"/>
      <c r="K62" s="183">
        <v>9701</v>
      </c>
      <c r="L62" s="165"/>
      <c r="M62" s="183">
        <v>16334.7</v>
      </c>
      <c r="N62" s="165"/>
      <c r="O62" s="183">
        <v>10427.06</v>
      </c>
      <c r="P62" s="165"/>
      <c r="Q62" s="184">
        <v>63.83</v>
      </c>
      <c r="R62" s="185"/>
    </row>
    <row r="63" spans="3:18" ht="15">
      <c r="C63" s="169" t="s">
        <v>192</v>
      </c>
      <c r="D63" s="170"/>
      <c r="E63" s="170"/>
      <c r="F63" s="170"/>
      <c r="G63" s="170"/>
      <c r="H63" s="170"/>
      <c r="I63" s="170"/>
      <c r="J63" s="170"/>
      <c r="K63" s="171">
        <v>7034</v>
      </c>
      <c r="L63" s="170"/>
      <c r="M63" s="171">
        <v>12998.7</v>
      </c>
      <c r="N63" s="170"/>
      <c r="O63" s="171">
        <v>8849.63</v>
      </c>
      <c r="P63" s="170"/>
      <c r="Q63" s="172">
        <v>68.08</v>
      </c>
      <c r="R63" s="173"/>
    </row>
    <row r="64" spans="3:18" ht="15">
      <c r="C64" s="169" t="s">
        <v>193</v>
      </c>
      <c r="D64" s="170"/>
      <c r="E64" s="170"/>
      <c r="F64" s="170"/>
      <c r="G64" s="170"/>
      <c r="H64" s="170"/>
      <c r="I64" s="170"/>
      <c r="J64" s="170"/>
      <c r="K64" s="171">
        <v>5574</v>
      </c>
      <c r="L64" s="170"/>
      <c r="M64" s="171">
        <v>11538.7</v>
      </c>
      <c r="N64" s="170"/>
      <c r="O64" s="171">
        <v>7510.29</v>
      </c>
      <c r="P64" s="170"/>
      <c r="Q64" s="172">
        <v>65.09</v>
      </c>
      <c r="R64" s="173"/>
    </row>
    <row r="65" spans="3:18" ht="15">
      <c r="C65" s="163" t="s">
        <v>212</v>
      </c>
      <c r="D65" s="155"/>
      <c r="E65" s="164" t="s">
        <v>10</v>
      </c>
      <c r="F65" s="165"/>
      <c r="G65" s="165"/>
      <c r="H65" s="165"/>
      <c r="I65" s="165"/>
      <c r="J65" s="165"/>
      <c r="K65" s="166">
        <v>5574</v>
      </c>
      <c r="L65" s="165"/>
      <c r="M65" s="166">
        <v>11538.7</v>
      </c>
      <c r="N65" s="165"/>
      <c r="O65" s="166">
        <v>7510.29</v>
      </c>
      <c r="P65" s="165"/>
      <c r="Q65" s="167">
        <v>65.09</v>
      </c>
      <c r="R65" s="168"/>
    </row>
    <row r="66" spans="3:18" ht="15">
      <c r="C66" s="174" t="s">
        <v>122</v>
      </c>
      <c r="D66" s="175"/>
      <c r="E66" s="176" t="s">
        <v>63</v>
      </c>
      <c r="F66" s="177"/>
      <c r="G66" s="177"/>
      <c r="H66" s="177"/>
      <c r="I66" s="177"/>
      <c r="J66" s="177"/>
      <c r="K66" s="178">
        <v>265</v>
      </c>
      <c r="L66" s="177"/>
      <c r="M66" s="178">
        <v>265</v>
      </c>
      <c r="N66" s="177"/>
      <c r="O66" s="178">
        <v>125</v>
      </c>
      <c r="P66" s="177"/>
      <c r="Q66" s="191">
        <f>(O66/M66)*100</f>
        <v>47.16981132075472</v>
      </c>
      <c r="R66" s="192"/>
    </row>
    <row r="67" spans="3:18" ht="15">
      <c r="C67" s="174" t="s">
        <v>129</v>
      </c>
      <c r="D67" s="175"/>
      <c r="E67" s="176" t="s">
        <v>67</v>
      </c>
      <c r="F67" s="177"/>
      <c r="G67" s="177"/>
      <c r="H67" s="177"/>
      <c r="I67" s="177"/>
      <c r="J67" s="177"/>
      <c r="K67" s="178">
        <v>664</v>
      </c>
      <c r="L67" s="177"/>
      <c r="M67" s="178">
        <v>1133</v>
      </c>
      <c r="N67" s="177"/>
      <c r="O67" s="178">
        <v>1121.88</v>
      </c>
      <c r="P67" s="177"/>
      <c r="Q67" s="191">
        <f>(O67/M67)*100</f>
        <v>99.01853486319506</v>
      </c>
      <c r="R67" s="192"/>
    </row>
    <row r="68" spans="3:18" ht="15">
      <c r="C68" s="174" t="s">
        <v>137</v>
      </c>
      <c r="D68" s="175"/>
      <c r="E68" s="176" t="s">
        <v>78</v>
      </c>
      <c r="F68" s="177"/>
      <c r="G68" s="177"/>
      <c r="H68" s="177"/>
      <c r="I68" s="177"/>
      <c r="J68" s="177"/>
      <c r="K68" s="178">
        <v>1327</v>
      </c>
      <c r="L68" s="177"/>
      <c r="M68" s="178">
        <v>1710.56</v>
      </c>
      <c r="N68" s="177"/>
      <c r="O68" s="178">
        <v>1445.08</v>
      </c>
      <c r="P68" s="177"/>
      <c r="Q68" s="191">
        <f>(O68/M68)*100</f>
        <v>84.47993639509868</v>
      </c>
      <c r="R68" s="192"/>
    </row>
    <row r="69" spans="3:18" ht="15">
      <c r="C69" s="174" t="s">
        <v>139</v>
      </c>
      <c r="D69" s="175"/>
      <c r="E69" s="176" t="s">
        <v>80</v>
      </c>
      <c r="F69" s="177"/>
      <c r="G69" s="177"/>
      <c r="H69" s="177"/>
      <c r="I69" s="177"/>
      <c r="J69" s="177"/>
      <c r="K69" s="178">
        <v>2256</v>
      </c>
      <c r="L69" s="177"/>
      <c r="M69" s="178">
        <v>4518.71</v>
      </c>
      <c r="N69" s="177"/>
      <c r="O69" s="178">
        <v>3963.97</v>
      </c>
      <c r="P69" s="177"/>
      <c r="Q69" s="191">
        <f>(O69/M69)*100</f>
        <v>87.72348745549061</v>
      </c>
      <c r="R69" s="192"/>
    </row>
    <row r="70" spans="3:18" ht="15">
      <c r="C70" s="174" t="s">
        <v>141</v>
      </c>
      <c r="D70" s="175"/>
      <c r="E70" s="176" t="s">
        <v>86</v>
      </c>
      <c r="F70" s="177"/>
      <c r="G70" s="177"/>
      <c r="H70" s="177"/>
      <c r="I70" s="177"/>
      <c r="J70" s="177"/>
      <c r="K70" s="178">
        <v>531</v>
      </c>
      <c r="L70" s="177"/>
      <c r="M70" s="178">
        <v>1700</v>
      </c>
      <c r="N70" s="177"/>
      <c r="O70" s="178">
        <v>683.36</v>
      </c>
      <c r="P70" s="177"/>
      <c r="Q70" s="191">
        <f>(O70/M70)*100</f>
        <v>40.197647058823534</v>
      </c>
      <c r="R70" s="192"/>
    </row>
    <row r="71" spans="3:18" ht="15">
      <c r="C71" s="174" t="s">
        <v>144</v>
      </c>
      <c r="D71" s="175"/>
      <c r="E71" s="176" t="s">
        <v>83</v>
      </c>
      <c r="F71" s="177"/>
      <c r="G71" s="177"/>
      <c r="H71" s="177"/>
      <c r="I71" s="177"/>
      <c r="J71" s="177"/>
      <c r="K71" s="178">
        <v>531</v>
      </c>
      <c r="L71" s="177"/>
      <c r="M71" s="178">
        <v>2211.43</v>
      </c>
      <c r="N71" s="177"/>
      <c r="O71" s="178">
        <v>171</v>
      </c>
      <c r="P71" s="177"/>
      <c r="Q71" s="191">
        <f>(O71/M71)*100</f>
        <v>7.732553144345515</v>
      </c>
      <c r="R71" s="192"/>
    </row>
    <row r="72" spans="3:18" ht="15">
      <c r="C72" s="169" t="s">
        <v>194</v>
      </c>
      <c r="D72" s="170"/>
      <c r="E72" s="170"/>
      <c r="F72" s="170"/>
      <c r="G72" s="170"/>
      <c r="H72" s="170"/>
      <c r="I72" s="170"/>
      <c r="J72" s="170"/>
      <c r="K72" s="171">
        <v>1460</v>
      </c>
      <c r="L72" s="170"/>
      <c r="M72" s="171">
        <v>1460</v>
      </c>
      <c r="N72" s="170"/>
      <c r="O72" s="171">
        <v>1339.34</v>
      </c>
      <c r="P72" s="170"/>
      <c r="Q72" s="172">
        <v>91.74</v>
      </c>
      <c r="R72" s="173"/>
    </row>
    <row r="73" spans="3:18" ht="15">
      <c r="C73" s="163" t="s">
        <v>221</v>
      </c>
      <c r="D73" s="155"/>
      <c r="E73" s="164" t="s">
        <v>94</v>
      </c>
      <c r="F73" s="165"/>
      <c r="G73" s="165"/>
      <c r="H73" s="165"/>
      <c r="I73" s="165"/>
      <c r="J73" s="165"/>
      <c r="K73" s="166">
        <v>1460</v>
      </c>
      <c r="L73" s="165"/>
      <c r="M73" s="166">
        <v>1460</v>
      </c>
      <c r="N73" s="165"/>
      <c r="O73" s="166">
        <v>1339.34</v>
      </c>
      <c r="P73" s="165"/>
      <c r="Q73" s="167">
        <v>91.74</v>
      </c>
      <c r="R73" s="168"/>
    </row>
    <row r="74" spans="3:18" ht="15">
      <c r="C74" s="174" t="s">
        <v>150</v>
      </c>
      <c r="D74" s="175"/>
      <c r="E74" s="176" t="s">
        <v>100</v>
      </c>
      <c r="F74" s="177"/>
      <c r="G74" s="177"/>
      <c r="H74" s="177"/>
      <c r="I74" s="177"/>
      <c r="J74" s="177"/>
      <c r="K74" s="178">
        <v>796</v>
      </c>
      <c r="L74" s="177"/>
      <c r="M74" s="178">
        <v>1260</v>
      </c>
      <c r="N74" s="177"/>
      <c r="O74" s="178">
        <v>1259.34</v>
      </c>
      <c r="P74" s="177"/>
      <c r="Q74" s="191">
        <f>(O74/M74)*100</f>
        <v>99.94761904761904</v>
      </c>
      <c r="R74" s="192"/>
    </row>
    <row r="75" spans="3:18" ht="15">
      <c r="C75" s="174" t="s">
        <v>151</v>
      </c>
      <c r="D75" s="175"/>
      <c r="E75" s="176" t="s">
        <v>102</v>
      </c>
      <c r="F75" s="177"/>
      <c r="G75" s="177"/>
      <c r="H75" s="177"/>
      <c r="I75" s="177"/>
      <c r="J75" s="177"/>
      <c r="K75" s="178">
        <v>664</v>
      </c>
      <c r="L75" s="177"/>
      <c r="M75" s="178">
        <v>200</v>
      </c>
      <c r="N75" s="177"/>
      <c r="O75" s="178">
        <v>80</v>
      </c>
      <c r="P75" s="177"/>
      <c r="Q75" s="191">
        <f>(O75/M75)*100</f>
        <v>40</v>
      </c>
      <c r="R75" s="192"/>
    </row>
    <row r="76" spans="3:18" ht="15">
      <c r="C76" s="169" t="s">
        <v>195</v>
      </c>
      <c r="D76" s="170"/>
      <c r="E76" s="170"/>
      <c r="F76" s="170"/>
      <c r="G76" s="170"/>
      <c r="H76" s="170"/>
      <c r="I76" s="170"/>
      <c r="J76" s="170"/>
      <c r="K76" s="171">
        <v>929</v>
      </c>
      <c r="L76" s="170"/>
      <c r="M76" s="171">
        <v>929</v>
      </c>
      <c r="N76" s="170"/>
      <c r="O76" s="171">
        <v>92.08</v>
      </c>
      <c r="P76" s="170"/>
      <c r="Q76" s="172">
        <v>9.91</v>
      </c>
      <c r="R76" s="173"/>
    </row>
    <row r="77" spans="3:18" ht="15">
      <c r="C77" s="169" t="s">
        <v>196</v>
      </c>
      <c r="D77" s="170"/>
      <c r="E77" s="170"/>
      <c r="F77" s="170"/>
      <c r="G77" s="170"/>
      <c r="H77" s="170"/>
      <c r="I77" s="170"/>
      <c r="J77" s="170"/>
      <c r="K77" s="171">
        <v>929</v>
      </c>
      <c r="L77" s="170"/>
      <c r="M77" s="171">
        <v>929</v>
      </c>
      <c r="N77" s="170"/>
      <c r="O77" s="171">
        <v>92.08</v>
      </c>
      <c r="P77" s="170"/>
      <c r="Q77" s="172">
        <v>9.91</v>
      </c>
      <c r="R77" s="173"/>
    </row>
    <row r="78" spans="3:18" ht="15">
      <c r="C78" s="163" t="s">
        <v>212</v>
      </c>
      <c r="D78" s="155"/>
      <c r="E78" s="164" t="s">
        <v>10</v>
      </c>
      <c r="F78" s="165"/>
      <c r="G78" s="165"/>
      <c r="H78" s="165"/>
      <c r="I78" s="165"/>
      <c r="J78" s="165"/>
      <c r="K78" s="166">
        <v>929</v>
      </c>
      <c r="L78" s="165"/>
      <c r="M78" s="166">
        <v>929</v>
      </c>
      <c r="N78" s="165"/>
      <c r="O78" s="166">
        <v>92.08</v>
      </c>
      <c r="P78" s="165"/>
      <c r="Q78" s="167">
        <v>9.91</v>
      </c>
      <c r="R78" s="168"/>
    </row>
    <row r="79" spans="3:18" ht="15">
      <c r="C79" s="174" t="s">
        <v>132</v>
      </c>
      <c r="D79" s="175"/>
      <c r="E79" s="176" t="s">
        <v>72</v>
      </c>
      <c r="F79" s="177"/>
      <c r="G79" s="177"/>
      <c r="H79" s="177"/>
      <c r="I79" s="177"/>
      <c r="J79" s="177"/>
      <c r="K79" s="178">
        <v>132</v>
      </c>
      <c r="L79" s="177"/>
      <c r="M79" s="178">
        <v>132</v>
      </c>
      <c r="N79" s="177"/>
      <c r="O79" s="178">
        <v>0</v>
      </c>
      <c r="P79" s="177"/>
      <c r="Q79" s="191">
        <v>0</v>
      </c>
      <c r="R79" s="192"/>
    </row>
    <row r="80" spans="3:18" ht="15">
      <c r="C80" s="174" t="s">
        <v>133</v>
      </c>
      <c r="D80" s="175"/>
      <c r="E80" s="176" t="s">
        <v>73</v>
      </c>
      <c r="F80" s="177"/>
      <c r="G80" s="177"/>
      <c r="H80" s="177"/>
      <c r="I80" s="177"/>
      <c r="J80" s="177"/>
      <c r="K80" s="178">
        <v>266</v>
      </c>
      <c r="L80" s="177"/>
      <c r="M80" s="178">
        <v>266</v>
      </c>
      <c r="N80" s="177"/>
      <c r="O80" s="178">
        <v>0</v>
      </c>
      <c r="P80" s="177"/>
      <c r="Q80" s="191">
        <v>0</v>
      </c>
      <c r="R80" s="192"/>
    </row>
    <row r="81" spans="3:18" ht="15">
      <c r="C81" s="174" t="s">
        <v>137</v>
      </c>
      <c r="D81" s="175"/>
      <c r="E81" s="176" t="s">
        <v>78</v>
      </c>
      <c r="F81" s="177"/>
      <c r="G81" s="177"/>
      <c r="H81" s="177"/>
      <c r="I81" s="177"/>
      <c r="J81" s="177"/>
      <c r="K81" s="178">
        <v>265</v>
      </c>
      <c r="L81" s="177"/>
      <c r="M81" s="178">
        <v>265</v>
      </c>
      <c r="N81" s="177"/>
      <c r="O81" s="178">
        <v>0</v>
      </c>
      <c r="P81" s="177"/>
      <c r="Q81" s="191">
        <v>0</v>
      </c>
      <c r="R81" s="192"/>
    </row>
    <row r="82" spans="3:18" ht="15">
      <c r="C82" s="174" t="s">
        <v>141</v>
      </c>
      <c r="D82" s="175"/>
      <c r="E82" s="176" t="s">
        <v>86</v>
      </c>
      <c r="F82" s="177"/>
      <c r="G82" s="177"/>
      <c r="H82" s="177"/>
      <c r="I82" s="177"/>
      <c r="J82" s="177"/>
      <c r="K82" s="178">
        <v>133</v>
      </c>
      <c r="L82" s="177"/>
      <c r="M82" s="178">
        <v>133</v>
      </c>
      <c r="N82" s="177"/>
      <c r="O82" s="178">
        <v>92.08</v>
      </c>
      <c r="P82" s="177"/>
      <c r="Q82" s="191">
        <f>(O82/M82)*100</f>
        <v>69.23308270676691</v>
      </c>
      <c r="R82" s="192"/>
    </row>
    <row r="83" spans="3:18" ht="15">
      <c r="C83" s="174" t="s">
        <v>144</v>
      </c>
      <c r="D83" s="175"/>
      <c r="E83" s="176" t="s">
        <v>83</v>
      </c>
      <c r="F83" s="177"/>
      <c r="G83" s="177"/>
      <c r="H83" s="177"/>
      <c r="I83" s="177"/>
      <c r="J83" s="177"/>
      <c r="K83" s="178">
        <v>133</v>
      </c>
      <c r="L83" s="177"/>
      <c r="M83" s="178">
        <v>133</v>
      </c>
      <c r="N83" s="177"/>
      <c r="O83" s="178">
        <v>0</v>
      </c>
      <c r="P83" s="177"/>
      <c r="Q83" s="191">
        <v>0</v>
      </c>
      <c r="R83" s="192"/>
    </row>
    <row r="84" spans="3:18" ht="15">
      <c r="C84" s="169" t="s">
        <v>197</v>
      </c>
      <c r="D84" s="170"/>
      <c r="E84" s="170"/>
      <c r="F84" s="170"/>
      <c r="G84" s="170"/>
      <c r="H84" s="170"/>
      <c r="I84" s="170"/>
      <c r="J84" s="170"/>
      <c r="K84" s="171">
        <v>1725</v>
      </c>
      <c r="L84" s="170"/>
      <c r="M84" s="171">
        <v>2394</v>
      </c>
      <c r="N84" s="170"/>
      <c r="O84" s="171">
        <v>1485.35</v>
      </c>
      <c r="P84" s="170"/>
      <c r="Q84" s="172">
        <v>62.04</v>
      </c>
      <c r="R84" s="173"/>
    </row>
    <row r="85" spans="3:18" ht="15">
      <c r="C85" s="169" t="s">
        <v>198</v>
      </c>
      <c r="D85" s="170"/>
      <c r="E85" s="170"/>
      <c r="F85" s="170"/>
      <c r="G85" s="170"/>
      <c r="H85" s="170"/>
      <c r="I85" s="170"/>
      <c r="J85" s="170"/>
      <c r="K85" s="171">
        <v>1725</v>
      </c>
      <c r="L85" s="170"/>
      <c r="M85" s="171">
        <v>2394</v>
      </c>
      <c r="N85" s="170"/>
      <c r="O85" s="171">
        <v>1485.35</v>
      </c>
      <c r="P85" s="170"/>
      <c r="Q85" s="172">
        <v>62.04</v>
      </c>
      <c r="R85" s="173"/>
    </row>
    <row r="86" spans="3:18" ht="15">
      <c r="C86" s="163" t="s">
        <v>212</v>
      </c>
      <c r="D86" s="155"/>
      <c r="E86" s="164" t="s">
        <v>10</v>
      </c>
      <c r="F86" s="165"/>
      <c r="G86" s="165"/>
      <c r="H86" s="165"/>
      <c r="I86" s="165"/>
      <c r="J86" s="165"/>
      <c r="K86" s="166">
        <v>1725</v>
      </c>
      <c r="L86" s="165"/>
      <c r="M86" s="166">
        <v>2394</v>
      </c>
      <c r="N86" s="165"/>
      <c r="O86" s="166">
        <v>1485.35</v>
      </c>
      <c r="P86" s="165"/>
      <c r="Q86" s="167">
        <v>62.04</v>
      </c>
      <c r="R86" s="168"/>
    </row>
    <row r="87" spans="3:18" ht="15">
      <c r="C87" s="174" t="s">
        <v>127</v>
      </c>
      <c r="D87" s="175"/>
      <c r="E87" s="176" t="s">
        <v>21</v>
      </c>
      <c r="F87" s="177"/>
      <c r="G87" s="177"/>
      <c r="H87" s="177"/>
      <c r="I87" s="177"/>
      <c r="J87" s="177"/>
      <c r="K87" s="178">
        <v>266</v>
      </c>
      <c r="L87" s="177"/>
      <c r="M87" s="178">
        <v>600</v>
      </c>
      <c r="N87" s="177"/>
      <c r="O87" s="178">
        <v>226.19</v>
      </c>
      <c r="P87" s="177"/>
      <c r="Q87" s="191">
        <f>(O87/M87)*100</f>
        <v>37.69833333333333</v>
      </c>
      <c r="R87" s="192"/>
    </row>
    <row r="88" spans="3:18" ht="15">
      <c r="C88" s="174" t="s">
        <v>128</v>
      </c>
      <c r="D88" s="175"/>
      <c r="E88" s="176" t="s">
        <v>214</v>
      </c>
      <c r="F88" s="177"/>
      <c r="G88" s="177"/>
      <c r="H88" s="177"/>
      <c r="I88" s="177"/>
      <c r="J88" s="177"/>
      <c r="K88" s="178">
        <v>265</v>
      </c>
      <c r="L88" s="177"/>
      <c r="M88" s="178">
        <v>600</v>
      </c>
      <c r="N88" s="177"/>
      <c r="O88" s="178">
        <v>482.76</v>
      </c>
      <c r="P88" s="177"/>
      <c r="Q88" s="191">
        <f>(O88/M88)*100</f>
        <v>80.46</v>
      </c>
      <c r="R88" s="192"/>
    </row>
    <row r="89" spans="3:18" ht="15">
      <c r="C89" s="174" t="s">
        <v>138</v>
      </c>
      <c r="D89" s="175"/>
      <c r="E89" s="176" t="s">
        <v>79</v>
      </c>
      <c r="F89" s="177"/>
      <c r="G89" s="177"/>
      <c r="H89" s="177"/>
      <c r="I89" s="177"/>
      <c r="J89" s="177"/>
      <c r="K89" s="178">
        <v>796</v>
      </c>
      <c r="L89" s="177"/>
      <c r="M89" s="178">
        <v>796</v>
      </c>
      <c r="N89" s="177"/>
      <c r="O89" s="178">
        <v>776.4</v>
      </c>
      <c r="P89" s="177"/>
      <c r="Q89" s="191">
        <f>(O89/M89)*100</f>
        <v>97.53768844221106</v>
      </c>
      <c r="R89" s="192"/>
    </row>
    <row r="90" spans="3:18" ht="15">
      <c r="C90" s="174" t="s">
        <v>139</v>
      </c>
      <c r="D90" s="175"/>
      <c r="E90" s="176" t="s">
        <v>80</v>
      </c>
      <c r="F90" s="177"/>
      <c r="G90" s="177"/>
      <c r="H90" s="177"/>
      <c r="I90" s="177"/>
      <c r="J90" s="177"/>
      <c r="K90" s="178">
        <v>398</v>
      </c>
      <c r="L90" s="177"/>
      <c r="M90" s="178">
        <v>398</v>
      </c>
      <c r="N90" s="177"/>
      <c r="O90" s="178">
        <v>0</v>
      </c>
      <c r="P90" s="177"/>
      <c r="Q90" s="191">
        <f>(O90/M90)*100</f>
        <v>0</v>
      </c>
      <c r="R90" s="192"/>
    </row>
    <row r="91" spans="3:18" ht="15">
      <c r="C91" s="169" t="s">
        <v>202</v>
      </c>
      <c r="D91" s="170"/>
      <c r="E91" s="170"/>
      <c r="F91" s="170"/>
      <c r="G91" s="170"/>
      <c r="H91" s="170"/>
      <c r="I91" s="170"/>
      <c r="J91" s="170"/>
      <c r="K91" s="171">
        <v>13</v>
      </c>
      <c r="L91" s="170"/>
      <c r="M91" s="171">
        <v>13</v>
      </c>
      <c r="N91" s="170"/>
      <c r="O91" s="171">
        <v>0</v>
      </c>
      <c r="P91" s="170"/>
      <c r="Q91" s="172">
        <v>0</v>
      </c>
      <c r="R91" s="173"/>
    </row>
    <row r="92" spans="3:18" ht="15">
      <c r="C92" s="169" t="s">
        <v>203</v>
      </c>
      <c r="D92" s="170"/>
      <c r="E92" s="170"/>
      <c r="F92" s="170"/>
      <c r="G92" s="170"/>
      <c r="H92" s="170"/>
      <c r="I92" s="170"/>
      <c r="J92" s="170"/>
      <c r="K92" s="171">
        <v>13</v>
      </c>
      <c r="L92" s="170"/>
      <c r="M92" s="171">
        <v>13</v>
      </c>
      <c r="N92" s="170"/>
      <c r="O92" s="171">
        <v>0</v>
      </c>
      <c r="P92" s="170"/>
      <c r="Q92" s="172">
        <v>0</v>
      </c>
      <c r="R92" s="173"/>
    </row>
    <row r="93" spans="3:18" ht="15">
      <c r="C93" s="163" t="s">
        <v>212</v>
      </c>
      <c r="D93" s="155"/>
      <c r="E93" s="164" t="s">
        <v>10</v>
      </c>
      <c r="F93" s="165"/>
      <c r="G93" s="165"/>
      <c r="H93" s="165"/>
      <c r="I93" s="165"/>
      <c r="J93" s="165"/>
      <c r="K93" s="166">
        <v>13</v>
      </c>
      <c r="L93" s="165"/>
      <c r="M93" s="166">
        <v>13</v>
      </c>
      <c r="N93" s="165"/>
      <c r="O93" s="166">
        <v>0</v>
      </c>
      <c r="P93" s="165"/>
      <c r="Q93" s="167">
        <v>0</v>
      </c>
      <c r="R93" s="168"/>
    </row>
    <row r="94" spans="3:18" ht="15">
      <c r="C94" s="174" t="s">
        <v>133</v>
      </c>
      <c r="D94" s="175"/>
      <c r="E94" s="176" t="s">
        <v>73</v>
      </c>
      <c r="F94" s="177"/>
      <c r="G94" s="177"/>
      <c r="H94" s="177"/>
      <c r="I94" s="177"/>
      <c r="J94" s="177"/>
      <c r="K94" s="178">
        <v>13</v>
      </c>
      <c r="L94" s="177"/>
      <c r="M94" s="178">
        <v>13</v>
      </c>
      <c r="N94" s="177"/>
      <c r="O94" s="178">
        <v>0</v>
      </c>
      <c r="P94" s="177"/>
      <c r="Q94" s="179">
        <v>0</v>
      </c>
      <c r="R94" s="180"/>
    </row>
    <row r="95" spans="3:18" ht="15">
      <c r="C95" s="186" t="s">
        <v>222</v>
      </c>
      <c r="D95" s="155"/>
      <c r="E95" s="187" t="s">
        <v>223</v>
      </c>
      <c r="F95" s="165"/>
      <c r="G95" s="165"/>
      <c r="H95" s="165"/>
      <c r="I95" s="165"/>
      <c r="J95" s="165"/>
      <c r="K95" s="188">
        <v>4194</v>
      </c>
      <c r="L95" s="165"/>
      <c r="M95" s="188">
        <v>1327</v>
      </c>
      <c r="N95" s="165"/>
      <c r="O95" s="188">
        <v>1087.3</v>
      </c>
      <c r="P95" s="165"/>
      <c r="Q95" s="189">
        <v>81.94</v>
      </c>
      <c r="R95" s="190"/>
    </row>
    <row r="96" spans="3:18" ht="15">
      <c r="C96" s="181" t="s">
        <v>224</v>
      </c>
      <c r="D96" s="155"/>
      <c r="E96" s="182" t="s">
        <v>225</v>
      </c>
      <c r="F96" s="165"/>
      <c r="G96" s="165"/>
      <c r="H96" s="165"/>
      <c r="I96" s="165"/>
      <c r="J96" s="165"/>
      <c r="K96" s="183">
        <v>4194</v>
      </c>
      <c r="L96" s="165"/>
      <c r="M96" s="183">
        <v>1327</v>
      </c>
      <c r="N96" s="165"/>
      <c r="O96" s="183">
        <v>1087.3</v>
      </c>
      <c r="P96" s="165"/>
      <c r="Q96" s="184">
        <v>81.94</v>
      </c>
      <c r="R96" s="185"/>
    </row>
    <row r="97" spans="3:18" ht="15">
      <c r="C97" s="169" t="s">
        <v>192</v>
      </c>
      <c r="D97" s="170"/>
      <c r="E97" s="170"/>
      <c r="F97" s="170"/>
      <c r="G97" s="170"/>
      <c r="H97" s="170"/>
      <c r="I97" s="170"/>
      <c r="J97" s="170"/>
      <c r="K97" s="171">
        <v>2920</v>
      </c>
      <c r="L97" s="170"/>
      <c r="M97" s="171">
        <v>1129</v>
      </c>
      <c r="N97" s="170"/>
      <c r="O97" s="171">
        <v>984.3</v>
      </c>
      <c r="P97" s="170"/>
      <c r="Q97" s="172">
        <v>87.18</v>
      </c>
      <c r="R97" s="173"/>
    </row>
    <row r="98" spans="3:18" ht="15">
      <c r="C98" s="169" t="s">
        <v>193</v>
      </c>
      <c r="D98" s="170"/>
      <c r="E98" s="170"/>
      <c r="F98" s="170"/>
      <c r="G98" s="170"/>
      <c r="H98" s="170"/>
      <c r="I98" s="170"/>
      <c r="J98" s="170"/>
      <c r="K98" s="171">
        <v>2920</v>
      </c>
      <c r="L98" s="170"/>
      <c r="M98" s="171">
        <v>1129</v>
      </c>
      <c r="N98" s="170"/>
      <c r="O98" s="171">
        <v>984.3</v>
      </c>
      <c r="P98" s="170"/>
      <c r="Q98" s="172">
        <v>87.18</v>
      </c>
      <c r="R98" s="173"/>
    </row>
    <row r="99" spans="3:18" ht="15">
      <c r="C99" s="163" t="s">
        <v>212</v>
      </c>
      <c r="D99" s="155"/>
      <c r="E99" s="164" t="s">
        <v>10</v>
      </c>
      <c r="F99" s="165"/>
      <c r="G99" s="165"/>
      <c r="H99" s="165"/>
      <c r="I99" s="165"/>
      <c r="J99" s="165"/>
      <c r="K99" s="166">
        <v>2920</v>
      </c>
      <c r="L99" s="165"/>
      <c r="M99" s="166">
        <v>1129</v>
      </c>
      <c r="N99" s="165"/>
      <c r="O99" s="166">
        <v>984.3</v>
      </c>
      <c r="P99" s="165"/>
      <c r="Q99" s="167">
        <v>87.18</v>
      </c>
      <c r="R99" s="168"/>
    </row>
    <row r="100" spans="3:18" ht="15">
      <c r="C100" s="174" t="s">
        <v>129</v>
      </c>
      <c r="D100" s="175"/>
      <c r="E100" s="176" t="s">
        <v>67</v>
      </c>
      <c r="F100" s="177"/>
      <c r="G100" s="177"/>
      <c r="H100" s="177"/>
      <c r="I100" s="177"/>
      <c r="J100" s="177"/>
      <c r="K100" s="178">
        <v>265</v>
      </c>
      <c r="L100" s="177"/>
      <c r="M100" s="178">
        <v>265</v>
      </c>
      <c r="N100" s="177"/>
      <c r="O100" s="178">
        <v>251.3</v>
      </c>
      <c r="P100" s="177"/>
      <c r="Q100" s="191">
        <f>(O100/M100)*100</f>
        <v>94.83018867924528</v>
      </c>
      <c r="R100" s="192"/>
    </row>
    <row r="101" spans="3:18" ht="15">
      <c r="C101" s="174" t="s">
        <v>131</v>
      </c>
      <c r="D101" s="175"/>
      <c r="E101" s="176" t="s">
        <v>70</v>
      </c>
      <c r="F101" s="177"/>
      <c r="G101" s="177"/>
      <c r="H101" s="177"/>
      <c r="I101" s="177"/>
      <c r="J101" s="177"/>
      <c r="K101" s="178">
        <v>133</v>
      </c>
      <c r="L101" s="177"/>
      <c r="M101" s="178">
        <v>0</v>
      </c>
      <c r="N101" s="177"/>
      <c r="O101" s="178">
        <v>0</v>
      </c>
      <c r="P101" s="177"/>
      <c r="Q101" s="191">
        <v>0</v>
      </c>
      <c r="R101" s="192"/>
    </row>
    <row r="102" spans="3:18" ht="15">
      <c r="C102" s="174" t="s">
        <v>137</v>
      </c>
      <c r="D102" s="175"/>
      <c r="E102" s="176" t="s">
        <v>78</v>
      </c>
      <c r="F102" s="177"/>
      <c r="G102" s="177"/>
      <c r="H102" s="177"/>
      <c r="I102" s="177"/>
      <c r="J102" s="177"/>
      <c r="K102" s="178">
        <v>796</v>
      </c>
      <c r="L102" s="177"/>
      <c r="M102" s="178">
        <v>0</v>
      </c>
      <c r="N102" s="177"/>
      <c r="O102" s="178">
        <v>0</v>
      </c>
      <c r="P102" s="177"/>
      <c r="Q102" s="191">
        <v>0</v>
      </c>
      <c r="R102" s="192"/>
    </row>
    <row r="103" spans="3:18" ht="15">
      <c r="C103" s="174" t="s">
        <v>139</v>
      </c>
      <c r="D103" s="175"/>
      <c r="E103" s="176" t="s">
        <v>80</v>
      </c>
      <c r="F103" s="177"/>
      <c r="G103" s="177"/>
      <c r="H103" s="177"/>
      <c r="I103" s="177"/>
      <c r="J103" s="177"/>
      <c r="K103" s="178">
        <v>664</v>
      </c>
      <c r="L103" s="177"/>
      <c r="M103" s="178">
        <v>0</v>
      </c>
      <c r="N103" s="177"/>
      <c r="O103" s="178">
        <v>0</v>
      </c>
      <c r="P103" s="177"/>
      <c r="Q103" s="191">
        <v>0</v>
      </c>
      <c r="R103" s="192"/>
    </row>
    <row r="104" spans="3:18" ht="15">
      <c r="C104" s="174" t="s">
        <v>141</v>
      </c>
      <c r="D104" s="175"/>
      <c r="E104" s="176" t="s">
        <v>86</v>
      </c>
      <c r="F104" s="177"/>
      <c r="G104" s="177"/>
      <c r="H104" s="177"/>
      <c r="I104" s="177"/>
      <c r="J104" s="177"/>
      <c r="K104" s="178">
        <v>664</v>
      </c>
      <c r="L104" s="177"/>
      <c r="M104" s="178">
        <v>664</v>
      </c>
      <c r="N104" s="177"/>
      <c r="O104" s="178">
        <v>664</v>
      </c>
      <c r="P104" s="177"/>
      <c r="Q104" s="191">
        <f>(O104/M104)*100</f>
        <v>100</v>
      </c>
      <c r="R104" s="192"/>
    </row>
    <row r="105" spans="3:18" ht="15">
      <c r="C105" s="174" t="s">
        <v>144</v>
      </c>
      <c r="D105" s="175"/>
      <c r="E105" s="176" t="s">
        <v>83</v>
      </c>
      <c r="F105" s="177"/>
      <c r="G105" s="177"/>
      <c r="H105" s="177"/>
      <c r="I105" s="177"/>
      <c r="J105" s="177"/>
      <c r="K105" s="178">
        <v>398</v>
      </c>
      <c r="L105" s="177"/>
      <c r="M105" s="178">
        <v>200</v>
      </c>
      <c r="N105" s="177"/>
      <c r="O105" s="178">
        <v>69</v>
      </c>
      <c r="P105" s="177"/>
      <c r="Q105" s="191">
        <f>(O105/M105)*100</f>
        <v>34.5</v>
      </c>
      <c r="R105" s="192"/>
    </row>
    <row r="106" spans="3:18" ht="15">
      <c r="C106" s="169" t="s">
        <v>197</v>
      </c>
      <c r="D106" s="170"/>
      <c r="E106" s="170"/>
      <c r="F106" s="170"/>
      <c r="G106" s="170"/>
      <c r="H106" s="170"/>
      <c r="I106" s="170"/>
      <c r="J106" s="170"/>
      <c r="K106" s="171">
        <v>1274</v>
      </c>
      <c r="L106" s="170"/>
      <c r="M106" s="171">
        <v>198</v>
      </c>
      <c r="N106" s="170"/>
      <c r="O106" s="171">
        <v>103</v>
      </c>
      <c r="P106" s="170"/>
      <c r="Q106" s="172">
        <v>52.02</v>
      </c>
      <c r="R106" s="173"/>
    </row>
    <row r="107" spans="3:18" ht="15">
      <c r="C107" s="169" t="s">
        <v>198</v>
      </c>
      <c r="D107" s="170"/>
      <c r="E107" s="170"/>
      <c r="F107" s="170"/>
      <c r="G107" s="170"/>
      <c r="H107" s="170"/>
      <c r="I107" s="170"/>
      <c r="J107" s="170"/>
      <c r="K107" s="171">
        <v>1274</v>
      </c>
      <c r="L107" s="170"/>
      <c r="M107" s="171">
        <v>198</v>
      </c>
      <c r="N107" s="170"/>
      <c r="O107" s="171">
        <v>103</v>
      </c>
      <c r="P107" s="170"/>
      <c r="Q107" s="172">
        <v>52.02</v>
      </c>
      <c r="R107" s="173"/>
    </row>
    <row r="108" spans="3:18" ht="15">
      <c r="C108" s="163" t="s">
        <v>212</v>
      </c>
      <c r="D108" s="155"/>
      <c r="E108" s="164" t="s">
        <v>10</v>
      </c>
      <c r="F108" s="165"/>
      <c r="G108" s="165"/>
      <c r="H108" s="165"/>
      <c r="I108" s="165"/>
      <c r="J108" s="165"/>
      <c r="K108" s="166">
        <v>1274</v>
      </c>
      <c r="L108" s="165"/>
      <c r="M108" s="166">
        <v>198</v>
      </c>
      <c r="N108" s="165"/>
      <c r="O108" s="166">
        <v>103</v>
      </c>
      <c r="P108" s="165"/>
      <c r="Q108" s="167">
        <v>52.02</v>
      </c>
      <c r="R108" s="168"/>
    </row>
    <row r="109" spans="3:18" ht="15">
      <c r="C109" s="174" t="s">
        <v>127</v>
      </c>
      <c r="D109" s="175"/>
      <c r="E109" s="176" t="s">
        <v>21</v>
      </c>
      <c r="F109" s="177"/>
      <c r="G109" s="177"/>
      <c r="H109" s="177"/>
      <c r="I109" s="177"/>
      <c r="J109" s="177"/>
      <c r="K109" s="178">
        <v>213</v>
      </c>
      <c r="L109" s="177"/>
      <c r="M109" s="178">
        <v>0</v>
      </c>
      <c r="N109" s="177"/>
      <c r="O109" s="178">
        <v>0</v>
      </c>
      <c r="P109" s="177"/>
      <c r="Q109" s="179">
        <v>0</v>
      </c>
      <c r="R109" s="180"/>
    </row>
    <row r="110" spans="3:18" ht="15">
      <c r="C110" s="174" t="s">
        <v>128</v>
      </c>
      <c r="D110" s="175"/>
      <c r="E110" s="176" t="s">
        <v>214</v>
      </c>
      <c r="F110" s="177"/>
      <c r="G110" s="177"/>
      <c r="H110" s="177"/>
      <c r="I110" s="177"/>
      <c r="J110" s="177"/>
      <c r="K110" s="178">
        <v>265</v>
      </c>
      <c r="L110" s="177"/>
      <c r="M110" s="178">
        <v>0</v>
      </c>
      <c r="N110" s="177"/>
      <c r="O110" s="178">
        <v>0</v>
      </c>
      <c r="P110" s="177"/>
      <c r="Q110" s="179">
        <v>0</v>
      </c>
      <c r="R110" s="180"/>
    </row>
    <row r="111" spans="3:18" ht="15">
      <c r="C111" s="174" t="s">
        <v>137</v>
      </c>
      <c r="D111" s="175"/>
      <c r="E111" s="176" t="s">
        <v>78</v>
      </c>
      <c r="F111" s="177"/>
      <c r="G111" s="177"/>
      <c r="H111" s="177"/>
      <c r="I111" s="177"/>
      <c r="J111" s="177"/>
      <c r="K111" s="178">
        <v>265</v>
      </c>
      <c r="L111" s="177"/>
      <c r="M111" s="178">
        <v>0</v>
      </c>
      <c r="N111" s="177"/>
      <c r="O111" s="178">
        <v>0</v>
      </c>
      <c r="P111" s="177"/>
      <c r="Q111" s="179">
        <v>0</v>
      </c>
      <c r="R111" s="180"/>
    </row>
    <row r="112" spans="3:18" ht="15">
      <c r="C112" s="174" t="s">
        <v>139</v>
      </c>
      <c r="D112" s="175"/>
      <c r="E112" s="176" t="s">
        <v>80</v>
      </c>
      <c r="F112" s="177"/>
      <c r="G112" s="177"/>
      <c r="H112" s="177"/>
      <c r="I112" s="177"/>
      <c r="J112" s="177"/>
      <c r="K112" s="178">
        <v>398</v>
      </c>
      <c r="L112" s="177"/>
      <c r="M112" s="178">
        <v>198</v>
      </c>
      <c r="N112" s="177"/>
      <c r="O112" s="178">
        <v>103</v>
      </c>
      <c r="P112" s="177"/>
      <c r="Q112" s="191">
        <f>(O112/M112)*100</f>
        <v>52.02020202020202</v>
      </c>
      <c r="R112" s="192"/>
    </row>
    <row r="113" spans="3:18" ht="15">
      <c r="C113" s="174" t="s">
        <v>141</v>
      </c>
      <c r="D113" s="175"/>
      <c r="E113" s="176" t="s">
        <v>86</v>
      </c>
      <c r="F113" s="177"/>
      <c r="G113" s="177"/>
      <c r="H113" s="177"/>
      <c r="I113" s="177"/>
      <c r="J113" s="177"/>
      <c r="K113" s="178">
        <v>133</v>
      </c>
      <c r="L113" s="177"/>
      <c r="M113" s="178">
        <v>0</v>
      </c>
      <c r="N113" s="177"/>
      <c r="O113" s="178">
        <v>0</v>
      </c>
      <c r="P113" s="177"/>
      <c r="Q113" s="179">
        <v>0</v>
      </c>
      <c r="R113" s="180"/>
    </row>
    <row r="114" spans="3:18" ht="15">
      <c r="C114" s="186" t="s">
        <v>226</v>
      </c>
      <c r="D114" s="155"/>
      <c r="E114" s="187" t="s">
        <v>227</v>
      </c>
      <c r="F114" s="165"/>
      <c r="G114" s="165"/>
      <c r="H114" s="165"/>
      <c r="I114" s="165"/>
      <c r="J114" s="165"/>
      <c r="K114" s="188">
        <v>5269</v>
      </c>
      <c r="L114" s="165"/>
      <c r="M114" s="188">
        <v>3144</v>
      </c>
      <c r="N114" s="165"/>
      <c r="O114" s="188">
        <v>3143.37</v>
      </c>
      <c r="P114" s="165"/>
      <c r="Q114" s="189">
        <v>99.98</v>
      </c>
      <c r="R114" s="190"/>
    </row>
    <row r="115" spans="3:18" ht="15">
      <c r="C115" s="181" t="s">
        <v>228</v>
      </c>
      <c r="D115" s="155"/>
      <c r="E115" s="182" t="s">
        <v>229</v>
      </c>
      <c r="F115" s="165"/>
      <c r="G115" s="165"/>
      <c r="H115" s="165"/>
      <c r="I115" s="165"/>
      <c r="J115" s="165"/>
      <c r="K115" s="183">
        <v>5269</v>
      </c>
      <c r="L115" s="165"/>
      <c r="M115" s="183">
        <v>3144</v>
      </c>
      <c r="N115" s="165"/>
      <c r="O115" s="183">
        <v>3143.37</v>
      </c>
      <c r="P115" s="165"/>
      <c r="Q115" s="184">
        <v>99.98</v>
      </c>
      <c r="R115" s="185"/>
    </row>
    <row r="116" spans="3:18" ht="15">
      <c r="C116" s="169" t="s">
        <v>192</v>
      </c>
      <c r="D116" s="170"/>
      <c r="E116" s="170"/>
      <c r="F116" s="170"/>
      <c r="G116" s="170"/>
      <c r="H116" s="170"/>
      <c r="I116" s="170"/>
      <c r="J116" s="170"/>
      <c r="K116" s="171">
        <v>3052</v>
      </c>
      <c r="L116" s="170"/>
      <c r="M116" s="171">
        <v>1931</v>
      </c>
      <c r="N116" s="170"/>
      <c r="O116" s="171">
        <v>1931</v>
      </c>
      <c r="P116" s="170"/>
      <c r="Q116" s="172">
        <v>100</v>
      </c>
      <c r="R116" s="173"/>
    </row>
    <row r="117" spans="3:18" ht="15">
      <c r="C117" s="169" t="s">
        <v>193</v>
      </c>
      <c r="D117" s="170"/>
      <c r="E117" s="170"/>
      <c r="F117" s="170"/>
      <c r="G117" s="170"/>
      <c r="H117" s="170"/>
      <c r="I117" s="170"/>
      <c r="J117" s="170"/>
      <c r="K117" s="171">
        <v>3052</v>
      </c>
      <c r="L117" s="170"/>
      <c r="M117" s="171">
        <v>1931</v>
      </c>
      <c r="N117" s="170"/>
      <c r="O117" s="171">
        <v>1931</v>
      </c>
      <c r="P117" s="170"/>
      <c r="Q117" s="172">
        <v>100</v>
      </c>
      <c r="R117" s="173"/>
    </row>
    <row r="118" spans="3:18" ht="15">
      <c r="C118" s="163" t="s">
        <v>212</v>
      </c>
      <c r="D118" s="155"/>
      <c r="E118" s="164" t="s">
        <v>10</v>
      </c>
      <c r="F118" s="165"/>
      <c r="G118" s="165"/>
      <c r="H118" s="165"/>
      <c r="I118" s="165"/>
      <c r="J118" s="165"/>
      <c r="K118" s="166">
        <v>3052</v>
      </c>
      <c r="L118" s="165"/>
      <c r="M118" s="166">
        <v>1931</v>
      </c>
      <c r="N118" s="165"/>
      <c r="O118" s="166">
        <v>1931</v>
      </c>
      <c r="P118" s="165"/>
      <c r="Q118" s="167">
        <v>100</v>
      </c>
      <c r="R118" s="168"/>
    </row>
    <row r="119" spans="3:18" ht="15">
      <c r="C119" s="174" t="s">
        <v>129</v>
      </c>
      <c r="D119" s="175"/>
      <c r="E119" s="176" t="s">
        <v>67</v>
      </c>
      <c r="F119" s="177"/>
      <c r="G119" s="177"/>
      <c r="H119" s="177"/>
      <c r="I119" s="177"/>
      <c r="J119" s="177"/>
      <c r="K119" s="178">
        <v>1128</v>
      </c>
      <c r="L119" s="177"/>
      <c r="M119" s="178">
        <v>995</v>
      </c>
      <c r="N119" s="177"/>
      <c r="O119" s="178">
        <v>995</v>
      </c>
      <c r="P119" s="177"/>
      <c r="Q119" s="179">
        <f>(O119/M119)*100</f>
        <v>100</v>
      </c>
      <c r="R119" s="180"/>
    </row>
    <row r="120" spans="3:18" ht="15">
      <c r="C120" s="174" t="s">
        <v>137</v>
      </c>
      <c r="D120" s="175"/>
      <c r="E120" s="176" t="s">
        <v>78</v>
      </c>
      <c r="F120" s="177"/>
      <c r="G120" s="177"/>
      <c r="H120" s="177"/>
      <c r="I120" s="177"/>
      <c r="J120" s="177"/>
      <c r="K120" s="178">
        <v>133</v>
      </c>
      <c r="L120" s="177"/>
      <c r="M120" s="178">
        <v>0</v>
      </c>
      <c r="N120" s="177"/>
      <c r="O120" s="178">
        <v>0</v>
      </c>
      <c r="P120" s="177"/>
      <c r="Q120" s="179">
        <v>0</v>
      </c>
      <c r="R120" s="180"/>
    </row>
    <row r="121" spans="3:18" ht="15">
      <c r="C121" s="174" t="s">
        <v>139</v>
      </c>
      <c r="D121" s="175"/>
      <c r="E121" s="176" t="s">
        <v>80</v>
      </c>
      <c r="F121" s="177"/>
      <c r="G121" s="177"/>
      <c r="H121" s="177"/>
      <c r="I121" s="177"/>
      <c r="J121" s="177"/>
      <c r="K121" s="178">
        <v>862</v>
      </c>
      <c r="L121" s="177"/>
      <c r="M121" s="178">
        <v>0</v>
      </c>
      <c r="N121" s="177"/>
      <c r="O121" s="178">
        <v>0</v>
      </c>
      <c r="P121" s="177"/>
      <c r="Q121" s="179">
        <v>0</v>
      </c>
      <c r="R121" s="180"/>
    </row>
    <row r="122" spans="3:18" ht="15">
      <c r="C122" s="174" t="s">
        <v>141</v>
      </c>
      <c r="D122" s="175"/>
      <c r="E122" s="176" t="s">
        <v>86</v>
      </c>
      <c r="F122" s="177"/>
      <c r="G122" s="177"/>
      <c r="H122" s="177"/>
      <c r="I122" s="177"/>
      <c r="J122" s="177"/>
      <c r="K122" s="178">
        <v>332</v>
      </c>
      <c r="L122" s="177"/>
      <c r="M122" s="178">
        <v>936</v>
      </c>
      <c r="N122" s="177"/>
      <c r="O122" s="178">
        <v>936</v>
      </c>
      <c r="P122" s="177"/>
      <c r="Q122" s="179">
        <f>(O122/M122)*100</f>
        <v>100</v>
      </c>
      <c r="R122" s="180"/>
    </row>
    <row r="123" spans="3:18" ht="15">
      <c r="C123" s="174" t="s">
        <v>144</v>
      </c>
      <c r="D123" s="175"/>
      <c r="E123" s="176" t="s">
        <v>83</v>
      </c>
      <c r="F123" s="177"/>
      <c r="G123" s="177"/>
      <c r="H123" s="177"/>
      <c r="I123" s="177"/>
      <c r="J123" s="177"/>
      <c r="K123" s="178">
        <v>597</v>
      </c>
      <c r="L123" s="177"/>
      <c r="M123" s="178">
        <v>0</v>
      </c>
      <c r="N123" s="177"/>
      <c r="O123" s="178">
        <v>0</v>
      </c>
      <c r="P123" s="177"/>
      <c r="Q123" s="179">
        <v>0</v>
      </c>
      <c r="R123" s="180"/>
    </row>
    <row r="124" spans="3:18" ht="15">
      <c r="C124" s="169" t="s">
        <v>197</v>
      </c>
      <c r="D124" s="170"/>
      <c r="E124" s="170"/>
      <c r="F124" s="170"/>
      <c r="G124" s="170"/>
      <c r="H124" s="170"/>
      <c r="I124" s="170"/>
      <c r="J124" s="170"/>
      <c r="K124" s="171">
        <v>2217</v>
      </c>
      <c r="L124" s="170"/>
      <c r="M124" s="171">
        <v>1213</v>
      </c>
      <c r="N124" s="170"/>
      <c r="O124" s="171">
        <v>1212.37</v>
      </c>
      <c r="P124" s="170"/>
      <c r="Q124" s="172">
        <v>99.95</v>
      </c>
      <c r="R124" s="173"/>
    </row>
    <row r="125" spans="3:18" ht="15">
      <c r="C125" s="169" t="s">
        <v>198</v>
      </c>
      <c r="D125" s="170"/>
      <c r="E125" s="170"/>
      <c r="F125" s="170"/>
      <c r="G125" s="170"/>
      <c r="H125" s="170"/>
      <c r="I125" s="170"/>
      <c r="J125" s="170"/>
      <c r="K125" s="171">
        <v>2217</v>
      </c>
      <c r="L125" s="170"/>
      <c r="M125" s="171">
        <v>1213</v>
      </c>
      <c r="N125" s="170"/>
      <c r="O125" s="171">
        <v>1212.37</v>
      </c>
      <c r="P125" s="170"/>
      <c r="Q125" s="172">
        <v>99.95</v>
      </c>
      <c r="R125" s="173"/>
    </row>
    <row r="126" spans="3:18" ht="15">
      <c r="C126" s="163" t="s">
        <v>212</v>
      </c>
      <c r="D126" s="155"/>
      <c r="E126" s="164" t="s">
        <v>10</v>
      </c>
      <c r="F126" s="165"/>
      <c r="G126" s="165"/>
      <c r="H126" s="165"/>
      <c r="I126" s="165"/>
      <c r="J126" s="165"/>
      <c r="K126" s="166">
        <v>2217</v>
      </c>
      <c r="L126" s="165"/>
      <c r="M126" s="166">
        <v>1213</v>
      </c>
      <c r="N126" s="165"/>
      <c r="O126" s="166">
        <v>1212.37</v>
      </c>
      <c r="P126" s="165"/>
      <c r="Q126" s="167">
        <v>99.95</v>
      </c>
      <c r="R126" s="168"/>
    </row>
    <row r="127" spans="3:18" ht="15">
      <c r="C127" s="174" t="s">
        <v>127</v>
      </c>
      <c r="D127" s="175"/>
      <c r="E127" s="176" t="s">
        <v>21</v>
      </c>
      <c r="F127" s="177"/>
      <c r="G127" s="177"/>
      <c r="H127" s="177"/>
      <c r="I127" s="177"/>
      <c r="J127" s="177"/>
      <c r="K127" s="178">
        <v>146</v>
      </c>
      <c r="L127" s="177"/>
      <c r="M127" s="178">
        <v>0</v>
      </c>
      <c r="N127" s="177"/>
      <c r="O127" s="178">
        <v>0</v>
      </c>
      <c r="P127" s="177"/>
      <c r="Q127" s="179">
        <v>0</v>
      </c>
      <c r="R127" s="180"/>
    </row>
    <row r="128" spans="3:18" ht="15">
      <c r="C128" s="174" t="s">
        <v>128</v>
      </c>
      <c r="D128" s="175"/>
      <c r="E128" s="176" t="s">
        <v>214</v>
      </c>
      <c r="F128" s="177"/>
      <c r="G128" s="177"/>
      <c r="H128" s="177"/>
      <c r="I128" s="177"/>
      <c r="J128" s="177"/>
      <c r="K128" s="178">
        <v>80</v>
      </c>
      <c r="L128" s="177"/>
      <c r="M128" s="178">
        <v>0</v>
      </c>
      <c r="N128" s="177"/>
      <c r="O128" s="178">
        <v>0</v>
      </c>
      <c r="P128" s="177"/>
      <c r="Q128" s="179">
        <v>0</v>
      </c>
      <c r="R128" s="180"/>
    </row>
    <row r="129" spans="3:18" ht="15">
      <c r="C129" s="174" t="s">
        <v>137</v>
      </c>
      <c r="D129" s="175"/>
      <c r="E129" s="176" t="s">
        <v>78</v>
      </c>
      <c r="F129" s="177"/>
      <c r="G129" s="177"/>
      <c r="H129" s="177"/>
      <c r="I129" s="177"/>
      <c r="J129" s="177"/>
      <c r="K129" s="178">
        <v>796</v>
      </c>
      <c r="L129" s="177"/>
      <c r="M129" s="178">
        <v>1213</v>
      </c>
      <c r="N129" s="177"/>
      <c r="O129" s="178">
        <v>1212.37</v>
      </c>
      <c r="P129" s="177"/>
      <c r="Q129" s="191">
        <f>(O129/M129)*100</f>
        <v>99.94806265457542</v>
      </c>
      <c r="R129" s="192"/>
    </row>
    <row r="130" spans="3:18" ht="15">
      <c r="C130" s="174" t="s">
        <v>139</v>
      </c>
      <c r="D130" s="175"/>
      <c r="E130" s="176" t="s">
        <v>80</v>
      </c>
      <c r="F130" s="177"/>
      <c r="G130" s="177"/>
      <c r="H130" s="177"/>
      <c r="I130" s="177"/>
      <c r="J130" s="177"/>
      <c r="K130" s="178">
        <v>531</v>
      </c>
      <c r="L130" s="177"/>
      <c r="M130" s="178">
        <v>0</v>
      </c>
      <c r="N130" s="177"/>
      <c r="O130" s="178">
        <v>0</v>
      </c>
      <c r="P130" s="177"/>
      <c r="Q130" s="179">
        <v>0</v>
      </c>
      <c r="R130" s="180"/>
    </row>
    <row r="131" spans="3:18" ht="15">
      <c r="C131" s="174" t="s">
        <v>152</v>
      </c>
      <c r="D131" s="175"/>
      <c r="E131" s="176" t="s">
        <v>230</v>
      </c>
      <c r="F131" s="177"/>
      <c r="G131" s="177"/>
      <c r="H131" s="177"/>
      <c r="I131" s="177"/>
      <c r="J131" s="177"/>
      <c r="K131" s="178">
        <v>664</v>
      </c>
      <c r="L131" s="177"/>
      <c r="M131" s="178">
        <v>0</v>
      </c>
      <c r="N131" s="177"/>
      <c r="O131" s="178">
        <v>0</v>
      </c>
      <c r="P131" s="177"/>
      <c r="Q131" s="179">
        <v>0</v>
      </c>
      <c r="R131" s="180"/>
    </row>
    <row r="132" spans="3:18" ht="15">
      <c r="C132" s="186" t="s">
        <v>231</v>
      </c>
      <c r="D132" s="155"/>
      <c r="E132" s="187" t="s">
        <v>232</v>
      </c>
      <c r="F132" s="165"/>
      <c r="G132" s="165"/>
      <c r="H132" s="165"/>
      <c r="I132" s="165"/>
      <c r="J132" s="165"/>
      <c r="K132" s="188">
        <v>2521</v>
      </c>
      <c r="L132" s="165"/>
      <c r="M132" s="188">
        <v>398</v>
      </c>
      <c r="N132" s="165"/>
      <c r="O132" s="188">
        <v>0</v>
      </c>
      <c r="P132" s="165"/>
      <c r="Q132" s="189">
        <v>0</v>
      </c>
      <c r="R132" s="190"/>
    </row>
    <row r="133" spans="3:18" ht="15">
      <c r="C133" s="181" t="s">
        <v>233</v>
      </c>
      <c r="D133" s="155"/>
      <c r="E133" s="182" t="s">
        <v>234</v>
      </c>
      <c r="F133" s="165"/>
      <c r="G133" s="165"/>
      <c r="H133" s="165"/>
      <c r="I133" s="165"/>
      <c r="J133" s="165"/>
      <c r="K133" s="183">
        <v>2521</v>
      </c>
      <c r="L133" s="165"/>
      <c r="M133" s="183">
        <v>398</v>
      </c>
      <c r="N133" s="165"/>
      <c r="O133" s="183">
        <v>0</v>
      </c>
      <c r="P133" s="165"/>
      <c r="Q133" s="184">
        <v>0</v>
      </c>
      <c r="R133" s="185"/>
    </row>
    <row r="134" spans="3:18" ht="15">
      <c r="C134" s="169" t="s">
        <v>192</v>
      </c>
      <c r="D134" s="170"/>
      <c r="E134" s="170"/>
      <c r="F134" s="170"/>
      <c r="G134" s="170"/>
      <c r="H134" s="170"/>
      <c r="I134" s="170"/>
      <c r="J134" s="170"/>
      <c r="K134" s="171">
        <v>2123</v>
      </c>
      <c r="L134" s="170"/>
      <c r="M134" s="171">
        <v>0</v>
      </c>
      <c r="N134" s="170"/>
      <c r="O134" s="171">
        <v>0</v>
      </c>
      <c r="P134" s="170"/>
      <c r="Q134" s="172">
        <v>0</v>
      </c>
      <c r="R134" s="173"/>
    </row>
    <row r="135" spans="3:18" ht="15">
      <c r="C135" s="169" t="s">
        <v>193</v>
      </c>
      <c r="D135" s="170"/>
      <c r="E135" s="170"/>
      <c r="F135" s="170"/>
      <c r="G135" s="170"/>
      <c r="H135" s="170"/>
      <c r="I135" s="170"/>
      <c r="J135" s="170"/>
      <c r="K135" s="171">
        <v>2123</v>
      </c>
      <c r="L135" s="170"/>
      <c r="M135" s="171">
        <v>0</v>
      </c>
      <c r="N135" s="170"/>
      <c r="O135" s="171">
        <v>0</v>
      </c>
      <c r="P135" s="170"/>
      <c r="Q135" s="172">
        <v>0</v>
      </c>
      <c r="R135" s="173"/>
    </row>
    <row r="136" spans="3:18" ht="15">
      <c r="C136" s="163" t="s">
        <v>212</v>
      </c>
      <c r="D136" s="155"/>
      <c r="E136" s="164" t="s">
        <v>10</v>
      </c>
      <c r="F136" s="165"/>
      <c r="G136" s="165"/>
      <c r="H136" s="165"/>
      <c r="I136" s="165"/>
      <c r="J136" s="165"/>
      <c r="K136" s="166">
        <v>2123</v>
      </c>
      <c r="L136" s="165"/>
      <c r="M136" s="166">
        <v>0</v>
      </c>
      <c r="N136" s="165"/>
      <c r="O136" s="166">
        <v>0</v>
      </c>
      <c r="P136" s="165"/>
      <c r="Q136" s="167">
        <v>0</v>
      </c>
      <c r="R136" s="168"/>
    </row>
    <row r="137" spans="3:18" ht="15">
      <c r="C137" s="174" t="s">
        <v>132</v>
      </c>
      <c r="D137" s="175"/>
      <c r="E137" s="176" t="s">
        <v>72</v>
      </c>
      <c r="F137" s="177"/>
      <c r="G137" s="177"/>
      <c r="H137" s="177"/>
      <c r="I137" s="177"/>
      <c r="J137" s="177"/>
      <c r="K137" s="178">
        <v>531</v>
      </c>
      <c r="L137" s="177"/>
      <c r="M137" s="178">
        <v>0</v>
      </c>
      <c r="N137" s="177"/>
      <c r="O137" s="178">
        <v>0</v>
      </c>
      <c r="P137" s="177"/>
      <c r="Q137" s="179">
        <v>0</v>
      </c>
      <c r="R137" s="180"/>
    </row>
    <row r="138" spans="3:18" ht="15">
      <c r="C138" s="174" t="s">
        <v>137</v>
      </c>
      <c r="D138" s="175"/>
      <c r="E138" s="176" t="s">
        <v>78</v>
      </c>
      <c r="F138" s="177"/>
      <c r="G138" s="177"/>
      <c r="H138" s="177"/>
      <c r="I138" s="177"/>
      <c r="J138" s="177"/>
      <c r="K138" s="178">
        <v>1327</v>
      </c>
      <c r="L138" s="177"/>
      <c r="M138" s="178">
        <v>0</v>
      </c>
      <c r="N138" s="177"/>
      <c r="O138" s="178">
        <v>0</v>
      </c>
      <c r="P138" s="177"/>
      <c r="Q138" s="179">
        <v>0</v>
      </c>
      <c r="R138" s="180"/>
    </row>
    <row r="139" spans="3:18" ht="15">
      <c r="C139" s="174" t="s">
        <v>141</v>
      </c>
      <c r="D139" s="175"/>
      <c r="E139" s="176" t="s">
        <v>86</v>
      </c>
      <c r="F139" s="177"/>
      <c r="G139" s="177"/>
      <c r="H139" s="177"/>
      <c r="I139" s="177"/>
      <c r="J139" s="177"/>
      <c r="K139" s="178">
        <v>265</v>
      </c>
      <c r="L139" s="177"/>
      <c r="M139" s="178">
        <v>0</v>
      </c>
      <c r="N139" s="177"/>
      <c r="O139" s="178">
        <v>0</v>
      </c>
      <c r="P139" s="177"/>
      <c r="Q139" s="179">
        <v>0</v>
      </c>
      <c r="R139" s="180"/>
    </row>
    <row r="140" spans="3:18" ht="15">
      <c r="C140" s="169" t="s">
        <v>195</v>
      </c>
      <c r="D140" s="170"/>
      <c r="E140" s="170"/>
      <c r="F140" s="170"/>
      <c r="G140" s="170"/>
      <c r="H140" s="170"/>
      <c r="I140" s="170"/>
      <c r="J140" s="170"/>
      <c r="K140" s="171">
        <v>398</v>
      </c>
      <c r="L140" s="170"/>
      <c r="M140" s="171">
        <v>398</v>
      </c>
      <c r="N140" s="170"/>
      <c r="O140" s="171">
        <v>0</v>
      </c>
      <c r="P140" s="170"/>
      <c r="Q140" s="172">
        <v>0</v>
      </c>
      <c r="R140" s="173"/>
    </row>
    <row r="141" spans="3:18" ht="15">
      <c r="C141" s="169" t="s">
        <v>196</v>
      </c>
      <c r="D141" s="170"/>
      <c r="E141" s="170"/>
      <c r="F141" s="170"/>
      <c r="G141" s="170"/>
      <c r="H141" s="170"/>
      <c r="I141" s="170"/>
      <c r="J141" s="170"/>
      <c r="K141" s="171">
        <v>398</v>
      </c>
      <c r="L141" s="170"/>
      <c r="M141" s="171">
        <v>398</v>
      </c>
      <c r="N141" s="170"/>
      <c r="O141" s="171">
        <v>0</v>
      </c>
      <c r="P141" s="170"/>
      <c r="Q141" s="172">
        <v>0</v>
      </c>
      <c r="R141" s="173"/>
    </row>
    <row r="142" spans="3:18" ht="15">
      <c r="C142" s="163" t="s">
        <v>212</v>
      </c>
      <c r="D142" s="155"/>
      <c r="E142" s="164" t="s">
        <v>10</v>
      </c>
      <c r="F142" s="165"/>
      <c r="G142" s="165"/>
      <c r="H142" s="165"/>
      <c r="I142" s="165"/>
      <c r="J142" s="165"/>
      <c r="K142" s="166">
        <v>398</v>
      </c>
      <c r="L142" s="165"/>
      <c r="M142" s="166">
        <v>398</v>
      </c>
      <c r="N142" s="165"/>
      <c r="O142" s="166">
        <v>0</v>
      </c>
      <c r="P142" s="165"/>
      <c r="Q142" s="167">
        <v>0</v>
      </c>
      <c r="R142" s="168"/>
    </row>
    <row r="143" spans="3:18" ht="15">
      <c r="C143" s="174" t="s">
        <v>141</v>
      </c>
      <c r="D143" s="175"/>
      <c r="E143" s="176" t="s">
        <v>86</v>
      </c>
      <c r="F143" s="177"/>
      <c r="G143" s="177"/>
      <c r="H143" s="177"/>
      <c r="I143" s="177"/>
      <c r="J143" s="177"/>
      <c r="K143" s="178">
        <v>133</v>
      </c>
      <c r="L143" s="177"/>
      <c r="M143" s="178">
        <v>0</v>
      </c>
      <c r="N143" s="177"/>
      <c r="O143" s="178">
        <v>0</v>
      </c>
      <c r="P143" s="177"/>
      <c r="Q143" s="179">
        <v>0</v>
      </c>
      <c r="R143" s="180"/>
    </row>
    <row r="144" spans="3:18" ht="15">
      <c r="C144" s="174" t="s">
        <v>144</v>
      </c>
      <c r="D144" s="175"/>
      <c r="E144" s="176" t="s">
        <v>83</v>
      </c>
      <c r="F144" s="177"/>
      <c r="G144" s="177"/>
      <c r="H144" s="177"/>
      <c r="I144" s="177"/>
      <c r="J144" s="177"/>
      <c r="K144" s="178">
        <v>265</v>
      </c>
      <c r="L144" s="177"/>
      <c r="M144" s="178">
        <v>0</v>
      </c>
      <c r="N144" s="177"/>
      <c r="O144" s="178">
        <v>0</v>
      </c>
      <c r="P144" s="177"/>
      <c r="Q144" s="179">
        <v>0</v>
      </c>
      <c r="R144" s="180"/>
    </row>
    <row r="145" spans="3:18" ht="15">
      <c r="C145" s="186" t="s">
        <v>235</v>
      </c>
      <c r="D145" s="155"/>
      <c r="E145" s="187" t="s">
        <v>236</v>
      </c>
      <c r="F145" s="165"/>
      <c r="G145" s="165"/>
      <c r="H145" s="165"/>
      <c r="I145" s="165"/>
      <c r="J145" s="165"/>
      <c r="K145" s="188">
        <v>12939</v>
      </c>
      <c r="L145" s="165"/>
      <c r="M145" s="188">
        <v>12772</v>
      </c>
      <c r="N145" s="165"/>
      <c r="O145" s="188">
        <v>9596.96</v>
      </c>
      <c r="P145" s="165"/>
      <c r="Q145" s="189">
        <v>75.14</v>
      </c>
      <c r="R145" s="190"/>
    </row>
    <row r="146" spans="3:18" ht="15">
      <c r="C146" s="181" t="s">
        <v>237</v>
      </c>
      <c r="D146" s="155"/>
      <c r="E146" s="182" t="s">
        <v>238</v>
      </c>
      <c r="F146" s="165"/>
      <c r="G146" s="165"/>
      <c r="H146" s="165"/>
      <c r="I146" s="165"/>
      <c r="J146" s="165"/>
      <c r="K146" s="183">
        <v>12939</v>
      </c>
      <c r="L146" s="165"/>
      <c r="M146" s="183">
        <v>12772</v>
      </c>
      <c r="N146" s="165"/>
      <c r="O146" s="183">
        <v>9596.96</v>
      </c>
      <c r="P146" s="165"/>
      <c r="Q146" s="184">
        <v>75.14</v>
      </c>
      <c r="R146" s="185"/>
    </row>
    <row r="147" spans="3:18" ht="15">
      <c r="C147" s="169" t="s">
        <v>192</v>
      </c>
      <c r="D147" s="170"/>
      <c r="E147" s="170"/>
      <c r="F147" s="170"/>
      <c r="G147" s="170"/>
      <c r="H147" s="170"/>
      <c r="I147" s="170"/>
      <c r="J147" s="170"/>
      <c r="K147" s="171">
        <v>8958</v>
      </c>
      <c r="L147" s="170"/>
      <c r="M147" s="171">
        <v>11361</v>
      </c>
      <c r="N147" s="170"/>
      <c r="O147" s="171">
        <v>8632.3</v>
      </c>
      <c r="P147" s="170"/>
      <c r="Q147" s="172">
        <v>75.98</v>
      </c>
      <c r="R147" s="173"/>
    </row>
    <row r="148" spans="3:18" ht="15">
      <c r="C148" s="169" t="s">
        <v>193</v>
      </c>
      <c r="D148" s="170"/>
      <c r="E148" s="170"/>
      <c r="F148" s="170"/>
      <c r="G148" s="170"/>
      <c r="H148" s="170"/>
      <c r="I148" s="170"/>
      <c r="J148" s="170"/>
      <c r="K148" s="171">
        <v>8958</v>
      </c>
      <c r="L148" s="170"/>
      <c r="M148" s="171">
        <v>11361</v>
      </c>
      <c r="N148" s="170"/>
      <c r="O148" s="171">
        <v>8632.3</v>
      </c>
      <c r="P148" s="170"/>
      <c r="Q148" s="172">
        <v>75.98</v>
      </c>
      <c r="R148" s="173"/>
    </row>
    <row r="149" spans="3:18" ht="15">
      <c r="C149" s="163" t="s">
        <v>212</v>
      </c>
      <c r="D149" s="155"/>
      <c r="E149" s="164" t="s">
        <v>10</v>
      </c>
      <c r="F149" s="165"/>
      <c r="G149" s="165"/>
      <c r="H149" s="165"/>
      <c r="I149" s="165"/>
      <c r="J149" s="165"/>
      <c r="K149" s="166">
        <v>8958</v>
      </c>
      <c r="L149" s="165"/>
      <c r="M149" s="166">
        <v>11361</v>
      </c>
      <c r="N149" s="165"/>
      <c r="O149" s="166">
        <v>8632.3</v>
      </c>
      <c r="P149" s="165"/>
      <c r="Q149" s="167">
        <v>75.98</v>
      </c>
      <c r="R149" s="168"/>
    </row>
    <row r="150" spans="3:18" ht="15">
      <c r="C150" s="174" t="s">
        <v>127</v>
      </c>
      <c r="D150" s="175"/>
      <c r="E150" s="176" t="s">
        <v>21</v>
      </c>
      <c r="F150" s="177"/>
      <c r="G150" s="177"/>
      <c r="H150" s="177"/>
      <c r="I150" s="177"/>
      <c r="J150" s="177"/>
      <c r="K150" s="178">
        <v>199</v>
      </c>
      <c r="L150" s="177"/>
      <c r="M150" s="178">
        <v>199</v>
      </c>
      <c r="N150" s="177"/>
      <c r="O150" s="178">
        <v>0</v>
      </c>
      <c r="P150" s="177"/>
      <c r="Q150" s="191">
        <f>(O150/M150)*100</f>
        <v>0</v>
      </c>
      <c r="R150" s="192"/>
    </row>
    <row r="151" spans="3:18" ht="15">
      <c r="C151" s="174" t="s">
        <v>129</v>
      </c>
      <c r="D151" s="175"/>
      <c r="E151" s="176" t="s">
        <v>67</v>
      </c>
      <c r="F151" s="177"/>
      <c r="G151" s="177"/>
      <c r="H151" s="177"/>
      <c r="I151" s="177"/>
      <c r="J151" s="177"/>
      <c r="K151" s="178">
        <v>199</v>
      </c>
      <c r="L151" s="177"/>
      <c r="M151" s="178">
        <v>199</v>
      </c>
      <c r="N151" s="177"/>
      <c r="O151" s="178">
        <v>0</v>
      </c>
      <c r="P151" s="177"/>
      <c r="Q151" s="191">
        <f aca="true" t="shared" si="2" ref="Q151:Q166">(O151/M151)*100</f>
        <v>0</v>
      </c>
      <c r="R151" s="192"/>
    </row>
    <row r="152" spans="3:18" ht="15">
      <c r="C152" s="174" t="s">
        <v>130</v>
      </c>
      <c r="D152" s="175"/>
      <c r="E152" s="176" t="s">
        <v>69</v>
      </c>
      <c r="F152" s="177"/>
      <c r="G152" s="177"/>
      <c r="H152" s="177"/>
      <c r="I152" s="177"/>
      <c r="J152" s="177"/>
      <c r="K152" s="178">
        <v>199</v>
      </c>
      <c r="L152" s="177"/>
      <c r="M152" s="178">
        <v>199</v>
      </c>
      <c r="N152" s="177"/>
      <c r="O152" s="178">
        <v>196.92</v>
      </c>
      <c r="P152" s="177"/>
      <c r="Q152" s="191">
        <f t="shared" si="2"/>
        <v>98.95477386934672</v>
      </c>
      <c r="R152" s="192"/>
    </row>
    <row r="153" spans="3:18" ht="15">
      <c r="C153" s="174" t="s">
        <v>132</v>
      </c>
      <c r="D153" s="175"/>
      <c r="E153" s="176" t="s">
        <v>72</v>
      </c>
      <c r="F153" s="177"/>
      <c r="G153" s="177"/>
      <c r="H153" s="177"/>
      <c r="I153" s="177"/>
      <c r="J153" s="177"/>
      <c r="K153" s="178">
        <v>7300</v>
      </c>
      <c r="L153" s="177"/>
      <c r="M153" s="178">
        <v>6050</v>
      </c>
      <c r="N153" s="177"/>
      <c r="O153" s="178">
        <v>5375.5</v>
      </c>
      <c r="P153" s="177"/>
      <c r="Q153" s="191">
        <f t="shared" si="2"/>
        <v>88.85123966942149</v>
      </c>
      <c r="R153" s="192"/>
    </row>
    <row r="154" spans="3:18" ht="15">
      <c r="C154" s="174" t="s">
        <v>139</v>
      </c>
      <c r="D154" s="175"/>
      <c r="E154" s="176" t="s">
        <v>80</v>
      </c>
      <c r="F154" s="177"/>
      <c r="G154" s="177"/>
      <c r="H154" s="177"/>
      <c r="I154" s="177"/>
      <c r="J154" s="177"/>
      <c r="K154" s="178">
        <v>0</v>
      </c>
      <c r="L154" s="177"/>
      <c r="M154" s="178">
        <v>215</v>
      </c>
      <c r="N154" s="177"/>
      <c r="O154" s="178">
        <v>211</v>
      </c>
      <c r="P154" s="177"/>
      <c r="Q154" s="191">
        <f t="shared" si="2"/>
        <v>98.13953488372093</v>
      </c>
      <c r="R154" s="192"/>
    </row>
    <row r="155" spans="3:18" ht="15">
      <c r="C155" s="174" t="s">
        <v>152</v>
      </c>
      <c r="D155" s="175"/>
      <c r="E155" s="176" t="s">
        <v>230</v>
      </c>
      <c r="F155" s="177"/>
      <c r="G155" s="177"/>
      <c r="H155" s="177"/>
      <c r="I155" s="177"/>
      <c r="J155" s="177"/>
      <c r="K155" s="178">
        <v>663</v>
      </c>
      <c r="L155" s="177"/>
      <c r="M155" s="178">
        <v>2499</v>
      </c>
      <c r="N155" s="177"/>
      <c r="O155" s="178">
        <v>1783.33</v>
      </c>
      <c r="P155" s="177"/>
      <c r="Q155" s="191">
        <f t="shared" si="2"/>
        <v>71.36174469787915</v>
      </c>
      <c r="R155" s="192"/>
    </row>
    <row r="156" spans="3:18" ht="15">
      <c r="C156" s="174" t="s">
        <v>141</v>
      </c>
      <c r="D156" s="175"/>
      <c r="E156" s="176" t="s">
        <v>86</v>
      </c>
      <c r="F156" s="177"/>
      <c r="G156" s="177"/>
      <c r="H156" s="177"/>
      <c r="I156" s="177"/>
      <c r="J156" s="177"/>
      <c r="K156" s="178">
        <v>398</v>
      </c>
      <c r="L156" s="177"/>
      <c r="M156" s="178">
        <v>2000</v>
      </c>
      <c r="N156" s="177"/>
      <c r="O156" s="178">
        <v>1065.55</v>
      </c>
      <c r="P156" s="177"/>
      <c r="Q156" s="191">
        <f t="shared" si="2"/>
        <v>53.2775</v>
      </c>
      <c r="R156" s="192"/>
    </row>
    <row r="157" spans="3:18" ht="15">
      <c r="C157" s="169" t="s">
        <v>197</v>
      </c>
      <c r="D157" s="170"/>
      <c r="E157" s="170"/>
      <c r="F157" s="170"/>
      <c r="G157" s="170"/>
      <c r="H157" s="170"/>
      <c r="I157" s="170"/>
      <c r="J157" s="170"/>
      <c r="K157" s="171">
        <v>3981</v>
      </c>
      <c r="L157" s="170"/>
      <c r="M157" s="171">
        <v>1411</v>
      </c>
      <c r="N157" s="170"/>
      <c r="O157" s="171">
        <v>964.66</v>
      </c>
      <c r="P157" s="170"/>
      <c r="Q157" s="195">
        <f t="shared" si="2"/>
        <v>68.36711552090715</v>
      </c>
      <c r="R157" s="196"/>
    </row>
    <row r="158" spans="3:18" ht="15">
      <c r="C158" s="169" t="s">
        <v>198</v>
      </c>
      <c r="D158" s="170"/>
      <c r="E158" s="170"/>
      <c r="F158" s="170"/>
      <c r="G158" s="170"/>
      <c r="H158" s="170"/>
      <c r="I158" s="170"/>
      <c r="J158" s="170"/>
      <c r="K158" s="171">
        <v>3981</v>
      </c>
      <c r="L158" s="170"/>
      <c r="M158" s="171">
        <v>1411</v>
      </c>
      <c r="N158" s="170"/>
      <c r="O158" s="171">
        <v>964.66</v>
      </c>
      <c r="P158" s="170"/>
      <c r="Q158" s="195">
        <f t="shared" si="2"/>
        <v>68.36711552090715</v>
      </c>
      <c r="R158" s="196"/>
    </row>
    <row r="159" spans="3:18" ht="15">
      <c r="C159" s="163" t="s">
        <v>212</v>
      </c>
      <c r="D159" s="155"/>
      <c r="E159" s="164" t="s">
        <v>10</v>
      </c>
      <c r="F159" s="165"/>
      <c r="G159" s="165"/>
      <c r="H159" s="165"/>
      <c r="I159" s="165"/>
      <c r="J159" s="165"/>
      <c r="K159" s="166">
        <v>3981</v>
      </c>
      <c r="L159" s="165"/>
      <c r="M159" s="166">
        <v>1411</v>
      </c>
      <c r="N159" s="165"/>
      <c r="O159" s="166">
        <v>964.66</v>
      </c>
      <c r="P159" s="165"/>
      <c r="Q159" s="193">
        <f t="shared" si="2"/>
        <v>68.36711552090715</v>
      </c>
      <c r="R159" s="194"/>
    </row>
    <row r="160" spans="3:18" ht="15">
      <c r="C160" s="174" t="s">
        <v>127</v>
      </c>
      <c r="D160" s="175"/>
      <c r="E160" s="176" t="s">
        <v>21</v>
      </c>
      <c r="F160" s="177"/>
      <c r="G160" s="177"/>
      <c r="H160" s="177"/>
      <c r="I160" s="177"/>
      <c r="J160" s="177"/>
      <c r="K160" s="178">
        <v>729</v>
      </c>
      <c r="L160" s="177"/>
      <c r="M160" s="178">
        <v>499</v>
      </c>
      <c r="N160" s="177"/>
      <c r="O160" s="178">
        <v>314.99</v>
      </c>
      <c r="P160" s="177"/>
      <c r="Q160" s="191">
        <f t="shared" si="2"/>
        <v>63.124248496993985</v>
      </c>
      <c r="R160" s="192"/>
    </row>
    <row r="161" spans="3:18" ht="15">
      <c r="C161" s="174" t="s">
        <v>122</v>
      </c>
      <c r="D161" s="175"/>
      <c r="E161" s="176" t="s">
        <v>63</v>
      </c>
      <c r="F161" s="177"/>
      <c r="G161" s="177"/>
      <c r="H161" s="177"/>
      <c r="I161" s="177"/>
      <c r="J161" s="177"/>
      <c r="K161" s="178">
        <v>199</v>
      </c>
      <c r="L161" s="177"/>
      <c r="M161" s="178">
        <v>49</v>
      </c>
      <c r="N161" s="177"/>
      <c r="O161" s="178">
        <v>30</v>
      </c>
      <c r="P161" s="177"/>
      <c r="Q161" s="191">
        <f t="shared" si="2"/>
        <v>61.224489795918366</v>
      </c>
      <c r="R161" s="192"/>
    </row>
    <row r="162" spans="3:18" ht="15">
      <c r="C162" s="174" t="s">
        <v>128</v>
      </c>
      <c r="D162" s="175"/>
      <c r="E162" s="176" t="s">
        <v>214</v>
      </c>
      <c r="F162" s="177"/>
      <c r="G162" s="177"/>
      <c r="H162" s="177"/>
      <c r="I162" s="177"/>
      <c r="J162" s="177"/>
      <c r="K162" s="178">
        <v>133</v>
      </c>
      <c r="L162" s="177"/>
      <c r="M162" s="178">
        <v>133</v>
      </c>
      <c r="N162" s="177"/>
      <c r="O162" s="178">
        <v>80</v>
      </c>
      <c r="P162" s="177"/>
      <c r="Q162" s="191">
        <f t="shared" si="2"/>
        <v>60.150375939849624</v>
      </c>
      <c r="R162" s="192"/>
    </row>
    <row r="163" spans="3:18" ht="15">
      <c r="C163" s="174" t="s">
        <v>132</v>
      </c>
      <c r="D163" s="175"/>
      <c r="E163" s="176" t="s">
        <v>72</v>
      </c>
      <c r="F163" s="177"/>
      <c r="G163" s="177"/>
      <c r="H163" s="177"/>
      <c r="I163" s="177"/>
      <c r="J163" s="177"/>
      <c r="K163" s="178">
        <v>1991</v>
      </c>
      <c r="L163" s="177"/>
      <c r="M163" s="178">
        <v>0</v>
      </c>
      <c r="N163" s="177"/>
      <c r="O163" s="178">
        <v>0</v>
      </c>
      <c r="P163" s="177"/>
      <c r="Q163" s="191">
        <v>0</v>
      </c>
      <c r="R163" s="192"/>
    </row>
    <row r="164" spans="3:18" ht="15">
      <c r="C164" s="174" t="s">
        <v>137</v>
      </c>
      <c r="D164" s="175"/>
      <c r="E164" s="176" t="s">
        <v>78</v>
      </c>
      <c r="F164" s="177"/>
      <c r="G164" s="177"/>
      <c r="H164" s="177"/>
      <c r="I164" s="177"/>
      <c r="J164" s="177"/>
      <c r="K164" s="178">
        <v>664</v>
      </c>
      <c r="L164" s="177"/>
      <c r="M164" s="178">
        <v>664</v>
      </c>
      <c r="N164" s="177"/>
      <c r="O164" s="178">
        <v>496.67</v>
      </c>
      <c r="P164" s="177"/>
      <c r="Q164" s="191">
        <f t="shared" si="2"/>
        <v>74.79969879518073</v>
      </c>
      <c r="R164" s="192"/>
    </row>
    <row r="165" spans="3:18" ht="15">
      <c r="C165" s="174" t="s">
        <v>139</v>
      </c>
      <c r="D165" s="175"/>
      <c r="E165" s="176" t="s">
        <v>80</v>
      </c>
      <c r="F165" s="177"/>
      <c r="G165" s="177"/>
      <c r="H165" s="177"/>
      <c r="I165" s="177"/>
      <c r="J165" s="177"/>
      <c r="K165" s="178">
        <v>199</v>
      </c>
      <c r="L165" s="177"/>
      <c r="M165" s="178">
        <v>0</v>
      </c>
      <c r="N165" s="177"/>
      <c r="O165" s="178">
        <v>0</v>
      </c>
      <c r="P165" s="177"/>
      <c r="Q165" s="191">
        <v>0</v>
      </c>
      <c r="R165" s="192"/>
    </row>
    <row r="166" spans="3:18" ht="15">
      <c r="C166" s="174" t="s">
        <v>141</v>
      </c>
      <c r="D166" s="175"/>
      <c r="E166" s="176" t="s">
        <v>86</v>
      </c>
      <c r="F166" s="177"/>
      <c r="G166" s="177"/>
      <c r="H166" s="177"/>
      <c r="I166" s="177"/>
      <c r="J166" s="177"/>
      <c r="K166" s="178">
        <v>66</v>
      </c>
      <c r="L166" s="177"/>
      <c r="M166" s="178">
        <v>66</v>
      </c>
      <c r="N166" s="177"/>
      <c r="O166" s="178">
        <v>43</v>
      </c>
      <c r="P166" s="177"/>
      <c r="Q166" s="179">
        <f t="shared" si="2"/>
        <v>65.15151515151516</v>
      </c>
      <c r="R166" s="180"/>
    </row>
    <row r="167" spans="3:18" ht="15">
      <c r="C167" s="186" t="s">
        <v>239</v>
      </c>
      <c r="D167" s="155"/>
      <c r="E167" s="187" t="s">
        <v>240</v>
      </c>
      <c r="F167" s="165"/>
      <c r="G167" s="165"/>
      <c r="H167" s="165"/>
      <c r="I167" s="165"/>
      <c r="J167" s="165"/>
      <c r="K167" s="188">
        <v>26346</v>
      </c>
      <c r="L167" s="165"/>
      <c r="M167" s="188">
        <v>26014</v>
      </c>
      <c r="N167" s="165"/>
      <c r="O167" s="188">
        <v>16909.77</v>
      </c>
      <c r="P167" s="165"/>
      <c r="Q167" s="189">
        <v>65</v>
      </c>
      <c r="R167" s="190"/>
    </row>
    <row r="168" spans="3:18" ht="15">
      <c r="C168" s="181" t="s">
        <v>241</v>
      </c>
      <c r="D168" s="155"/>
      <c r="E168" s="182" t="s">
        <v>242</v>
      </c>
      <c r="F168" s="165"/>
      <c r="G168" s="165"/>
      <c r="H168" s="165"/>
      <c r="I168" s="165"/>
      <c r="J168" s="165"/>
      <c r="K168" s="183">
        <v>26346</v>
      </c>
      <c r="L168" s="165"/>
      <c r="M168" s="183">
        <v>26014</v>
      </c>
      <c r="N168" s="165"/>
      <c r="O168" s="183">
        <v>16909.77</v>
      </c>
      <c r="P168" s="165"/>
      <c r="Q168" s="184">
        <v>65</v>
      </c>
      <c r="R168" s="185"/>
    </row>
    <row r="169" spans="3:18" ht="15">
      <c r="C169" s="169" t="s">
        <v>192</v>
      </c>
      <c r="D169" s="170"/>
      <c r="E169" s="170"/>
      <c r="F169" s="170"/>
      <c r="G169" s="170"/>
      <c r="H169" s="170"/>
      <c r="I169" s="170"/>
      <c r="J169" s="170"/>
      <c r="K169" s="171">
        <v>10352</v>
      </c>
      <c r="L169" s="170"/>
      <c r="M169" s="171">
        <v>10219</v>
      </c>
      <c r="N169" s="170"/>
      <c r="O169" s="171">
        <v>10125.67</v>
      </c>
      <c r="P169" s="170"/>
      <c r="Q169" s="172">
        <v>99.09</v>
      </c>
      <c r="R169" s="173"/>
    </row>
    <row r="170" spans="3:18" ht="15">
      <c r="C170" s="169" t="s">
        <v>193</v>
      </c>
      <c r="D170" s="170"/>
      <c r="E170" s="170"/>
      <c r="F170" s="170"/>
      <c r="G170" s="170"/>
      <c r="H170" s="170"/>
      <c r="I170" s="170"/>
      <c r="J170" s="170"/>
      <c r="K170" s="171">
        <v>10352</v>
      </c>
      <c r="L170" s="170"/>
      <c r="M170" s="171">
        <v>10219</v>
      </c>
      <c r="N170" s="170"/>
      <c r="O170" s="171">
        <v>10125.67</v>
      </c>
      <c r="P170" s="170"/>
      <c r="Q170" s="172">
        <v>99.09</v>
      </c>
      <c r="R170" s="173"/>
    </row>
    <row r="171" spans="3:18" ht="15">
      <c r="C171" s="163" t="s">
        <v>212</v>
      </c>
      <c r="D171" s="155"/>
      <c r="E171" s="164" t="s">
        <v>10</v>
      </c>
      <c r="F171" s="165"/>
      <c r="G171" s="165"/>
      <c r="H171" s="165"/>
      <c r="I171" s="165"/>
      <c r="J171" s="165"/>
      <c r="K171" s="166">
        <v>10352</v>
      </c>
      <c r="L171" s="165"/>
      <c r="M171" s="166">
        <v>10219</v>
      </c>
      <c r="N171" s="165"/>
      <c r="O171" s="166">
        <v>10125.67</v>
      </c>
      <c r="P171" s="165"/>
      <c r="Q171" s="167">
        <v>99.09</v>
      </c>
      <c r="R171" s="168"/>
    </row>
    <row r="172" spans="3:18" ht="15">
      <c r="C172" s="174" t="s">
        <v>129</v>
      </c>
      <c r="D172" s="175"/>
      <c r="E172" s="176" t="s">
        <v>67</v>
      </c>
      <c r="F172" s="177"/>
      <c r="G172" s="177"/>
      <c r="H172" s="177"/>
      <c r="I172" s="177"/>
      <c r="J172" s="177"/>
      <c r="K172" s="178">
        <v>398</v>
      </c>
      <c r="L172" s="177"/>
      <c r="M172" s="178">
        <v>265</v>
      </c>
      <c r="N172" s="177"/>
      <c r="O172" s="178">
        <v>225.67</v>
      </c>
      <c r="P172" s="177"/>
      <c r="Q172" s="191">
        <f>(O172/M172)*100</f>
        <v>85.15849056603773</v>
      </c>
      <c r="R172" s="192"/>
    </row>
    <row r="173" spans="3:18" ht="15">
      <c r="C173" s="174" t="s">
        <v>137</v>
      </c>
      <c r="D173" s="175"/>
      <c r="E173" s="176" t="s">
        <v>78</v>
      </c>
      <c r="F173" s="177"/>
      <c r="G173" s="177"/>
      <c r="H173" s="177"/>
      <c r="I173" s="177"/>
      <c r="J173" s="177"/>
      <c r="K173" s="178">
        <v>9954</v>
      </c>
      <c r="L173" s="177"/>
      <c r="M173" s="178">
        <v>9954</v>
      </c>
      <c r="N173" s="177"/>
      <c r="O173" s="178">
        <v>9900</v>
      </c>
      <c r="P173" s="177"/>
      <c r="Q173" s="191">
        <f>(O173/M173)*100</f>
        <v>99.45750452079565</v>
      </c>
      <c r="R173" s="192"/>
    </row>
    <row r="174" spans="3:18" ht="15">
      <c r="C174" s="169" t="s">
        <v>195</v>
      </c>
      <c r="D174" s="170"/>
      <c r="E174" s="170"/>
      <c r="F174" s="170"/>
      <c r="G174" s="170"/>
      <c r="H174" s="170"/>
      <c r="I174" s="170"/>
      <c r="J174" s="170"/>
      <c r="K174" s="171">
        <v>14600</v>
      </c>
      <c r="L174" s="170"/>
      <c r="M174" s="171">
        <v>14600</v>
      </c>
      <c r="N174" s="170"/>
      <c r="O174" s="171">
        <v>6079.97</v>
      </c>
      <c r="P174" s="170"/>
      <c r="Q174" s="172">
        <v>41.64</v>
      </c>
      <c r="R174" s="173"/>
    </row>
    <row r="175" spans="3:18" ht="15">
      <c r="C175" s="169" t="s">
        <v>196</v>
      </c>
      <c r="D175" s="170"/>
      <c r="E175" s="170"/>
      <c r="F175" s="170"/>
      <c r="G175" s="170"/>
      <c r="H175" s="170"/>
      <c r="I175" s="170"/>
      <c r="J175" s="170"/>
      <c r="K175" s="171">
        <v>14600</v>
      </c>
      <c r="L175" s="170"/>
      <c r="M175" s="171">
        <v>14600</v>
      </c>
      <c r="N175" s="170"/>
      <c r="O175" s="171">
        <v>6079.97</v>
      </c>
      <c r="P175" s="170"/>
      <c r="Q175" s="172">
        <v>41.64</v>
      </c>
      <c r="R175" s="173"/>
    </row>
    <row r="176" spans="3:18" ht="15">
      <c r="C176" s="163" t="s">
        <v>212</v>
      </c>
      <c r="D176" s="155"/>
      <c r="E176" s="164" t="s">
        <v>10</v>
      </c>
      <c r="F176" s="165"/>
      <c r="G176" s="165"/>
      <c r="H176" s="165"/>
      <c r="I176" s="165"/>
      <c r="J176" s="165"/>
      <c r="K176" s="166">
        <v>14600</v>
      </c>
      <c r="L176" s="165"/>
      <c r="M176" s="166">
        <v>14600</v>
      </c>
      <c r="N176" s="165"/>
      <c r="O176" s="166">
        <v>6079.97</v>
      </c>
      <c r="P176" s="165"/>
      <c r="Q176" s="167">
        <v>41.64</v>
      </c>
      <c r="R176" s="168"/>
    </row>
    <row r="177" spans="3:18" ht="15">
      <c r="C177" s="174" t="s">
        <v>137</v>
      </c>
      <c r="D177" s="175"/>
      <c r="E177" s="176" t="s">
        <v>78</v>
      </c>
      <c r="F177" s="177"/>
      <c r="G177" s="177"/>
      <c r="H177" s="177"/>
      <c r="I177" s="177"/>
      <c r="J177" s="177"/>
      <c r="K177" s="178">
        <v>14600</v>
      </c>
      <c r="L177" s="177"/>
      <c r="M177" s="178">
        <v>14600</v>
      </c>
      <c r="N177" s="177"/>
      <c r="O177" s="178">
        <v>6079.97</v>
      </c>
      <c r="P177" s="177"/>
      <c r="Q177" s="191">
        <f>(O177/M177)*100</f>
        <v>41.6436301369863</v>
      </c>
      <c r="R177" s="192"/>
    </row>
    <row r="178" spans="3:18" ht="15">
      <c r="C178" s="169" t="s">
        <v>197</v>
      </c>
      <c r="D178" s="170"/>
      <c r="E178" s="170"/>
      <c r="F178" s="170"/>
      <c r="G178" s="170"/>
      <c r="H178" s="170"/>
      <c r="I178" s="170"/>
      <c r="J178" s="170"/>
      <c r="K178" s="171">
        <v>1394</v>
      </c>
      <c r="L178" s="170"/>
      <c r="M178" s="171">
        <v>1195</v>
      </c>
      <c r="N178" s="170"/>
      <c r="O178" s="171">
        <v>704.13</v>
      </c>
      <c r="P178" s="170"/>
      <c r="Q178" s="172">
        <v>58.92</v>
      </c>
      <c r="R178" s="173"/>
    </row>
    <row r="179" spans="3:18" ht="15">
      <c r="C179" s="169" t="s">
        <v>198</v>
      </c>
      <c r="D179" s="170"/>
      <c r="E179" s="170"/>
      <c r="F179" s="170"/>
      <c r="G179" s="170"/>
      <c r="H179" s="170"/>
      <c r="I179" s="170"/>
      <c r="J179" s="170"/>
      <c r="K179" s="171">
        <v>1394</v>
      </c>
      <c r="L179" s="170"/>
      <c r="M179" s="171">
        <v>1195</v>
      </c>
      <c r="N179" s="170"/>
      <c r="O179" s="171">
        <v>704.13</v>
      </c>
      <c r="P179" s="170"/>
      <c r="Q179" s="172">
        <v>58.92</v>
      </c>
      <c r="R179" s="173"/>
    </row>
    <row r="180" spans="3:18" ht="15">
      <c r="C180" s="163" t="s">
        <v>212</v>
      </c>
      <c r="D180" s="155"/>
      <c r="E180" s="164" t="s">
        <v>10</v>
      </c>
      <c r="F180" s="165"/>
      <c r="G180" s="165"/>
      <c r="H180" s="165"/>
      <c r="I180" s="165"/>
      <c r="J180" s="165"/>
      <c r="K180" s="166">
        <v>1394</v>
      </c>
      <c r="L180" s="165"/>
      <c r="M180" s="166">
        <v>1195</v>
      </c>
      <c r="N180" s="165"/>
      <c r="O180" s="166">
        <v>704.13</v>
      </c>
      <c r="P180" s="165"/>
      <c r="Q180" s="167">
        <v>58.92</v>
      </c>
      <c r="R180" s="168"/>
    </row>
    <row r="181" spans="3:18" ht="15">
      <c r="C181" s="174" t="s">
        <v>127</v>
      </c>
      <c r="D181" s="175"/>
      <c r="E181" s="176" t="s">
        <v>21</v>
      </c>
      <c r="F181" s="177"/>
      <c r="G181" s="177"/>
      <c r="H181" s="177"/>
      <c r="I181" s="177"/>
      <c r="J181" s="177"/>
      <c r="K181" s="178">
        <v>198</v>
      </c>
      <c r="L181" s="177"/>
      <c r="M181" s="178">
        <v>132</v>
      </c>
      <c r="N181" s="177"/>
      <c r="O181" s="178">
        <v>89.93</v>
      </c>
      <c r="P181" s="177"/>
      <c r="Q181" s="191">
        <f>(O181/M181)*100</f>
        <v>68.12878787878789</v>
      </c>
      <c r="R181" s="192"/>
    </row>
    <row r="182" spans="3:18" ht="15">
      <c r="C182" s="174" t="s">
        <v>128</v>
      </c>
      <c r="D182" s="175"/>
      <c r="E182" s="176" t="s">
        <v>214</v>
      </c>
      <c r="F182" s="177"/>
      <c r="G182" s="177"/>
      <c r="H182" s="177"/>
      <c r="I182" s="177"/>
      <c r="J182" s="177"/>
      <c r="K182" s="178">
        <v>133</v>
      </c>
      <c r="L182" s="177"/>
      <c r="M182" s="178">
        <v>133</v>
      </c>
      <c r="N182" s="177"/>
      <c r="O182" s="178">
        <v>0</v>
      </c>
      <c r="P182" s="177"/>
      <c r="Q182" s="191">
        <f aca="true" t="shared" si="3" ref="Q182:Q187">(O182/M182)*100</f>
        <v>0</v>
      </c>
      <c r="R182" s="192"/>
    </row>
    <row r="183" spans="3:18" ht="15">
      <c r="C183" s="174" t="s">
        <v>129</v>
      </c>
      <c r="D183" s="175"/>
      <c r="E183" s="176" t="s">
        <v>67</v>
      </c>
      <c r="F183" s="177"/>
      <c r="G183" s="177"/>
      <c r="H183" s="177"/>
      <c r="I183" s="177"/>
      <c r="J183" s="177"/>
      <c r="K183" s="178">
        <v>133</v>
      </c>
      <c r="L183" s="177"/>
      <c r="M183" s="178">
        <v>133</v>
      </c>
      <c r="N183" s="177"/>
      <c r="O183" s="178">
        <v>0</v>
      </c>
      <c r="P183" s="177"/>
      <c r="Q183" s="191">
        <f t="shared" si="3"/>
        <v>0</v>
      </c>
      <c r="R183" s="192"/>
    </row>
    <row r="184" spans="3:18" ht="15">
      <c r="C184" s="174" t="s">
        <v>130</v>
      </c>
      <c r="D184" s="175"/>
      <c r="E184" s="176" t="s">
        <v>69</v>
      </c>
      <c r="F184" s="177"/>
      <c r="G184" s="177"/>
      <c r="H184" s="177"/>
      <c r="I184" s="177"/>
      <c r="J184" s="177"/>
      <c r="K184" s="178">
        <v>133</v>
      </c>
      <c r="L184" s="177"/>
      <c r="M184" s="178">
        <v>133</v>
      </c>
      <c r="N184" s="177"/>
      <c r="O184" s="178">
        <v>0</v>
      </c>
      <c r="P184" s="177"/>
      <c r="Q184" s="191">
        <f t="shared" si="3"/>
        <v>0</v>
      </c>
      <c r="R184" s="192"/>
    </row>
    <row r="185" spans="3:18" ht="15">
      <c r="C185" s="174" t="s">
        <v>139</v>
      </c>
      <c r="D185" s="175"/>
      <c r="E185" s="176" t="s">
        <v>80</v>
      </c>
      <c r="F185" s="177"/>
      <c r="G185" s="177"/>
      <c r="H185" s="177"/>
      <c r="I185" s="177"/>
      <c r="J185" s="177"/>
      <c r="K185" s="178">
        <v>133</v>
      </c>
      <c r="L185" s="177"/>
      <c r="M185" s="178">
        <v>0</v>
      </c>
      <c r="N185" s="177"/>
      <c r="O185" s="178">
        <v>0</v>
      </c>
      <c r="P185" s="177"/>
      <c r="Q185" s="191">
        <v>0</v>
      </c>
      <c r="R185" s="192"/>
    </row>
    <row r="186" spans="3:18" ht="15">
      <c r="C186" s="174" t="s">
        <v>141</v>
      </c>
      <c r="D186" s="175"/>
      <c r="E186" s="176" t="s">
        <v>86</v>
      </c>
      <c r="F186" s="177"/>
      <c r="G186" s="177"/>
      <c r="H186" s="177"/>
      <c r="I186" s="177"/>
      <c r="J186" s="177"/>
      <c r="K186" s="178">
        <v>531</v>
      </c>
      <c r="L186" s="177"/>
      <c r="M186" s="178">
        <v>531</v>
      </c>
      <c r="N186" s="177"/>
      <c r="O186" s="178">
        <v>481.2</v>
      </c>
      <c r="P186" s="177"/>
      <c r="Q186" s="191">
        <f t="shared" si="3"/>
        <v>90.62146892655367</v>
      </c>
      <c r="R186" s="192"/>
    </row>
    <row r="187" spans="3:18" ht="15">
      <c r="C187" s="174" t="s">
        <v>144</v>
      </c>
      <c r="D187" s="175"/>
      <c r="E187" s="176" t="s">
        <v>83</v>
      </c>
      <c r="F187" s="177"/>
      <c r="G187" s="177"/>
      <c r="H187" s="177"/>
      <c r="I187" s="177"/>
      <c r="J187" s="177"/>
      <c r="K187" s="178">
        <v>133</v>
      </c>
      <c r="L187" s="177"/>
      <c r="M187" s="178">
        <v>133</v>
      </c>
      <c r="N187" s="177"/>
      <c r="O187" s="178">
        <v>133</v>
      </c>
      <c r="P187" s="177"/>
      <c r="Q187" s="191">
        <f t="shared" si="3"/>
        <v>100</v>
      </c>
      <c r="R187" s="192"/>
    </row>
    <row r="188" spans="3:18" ht="15">
      <c r="C188" s="186" t="s">
        <v>243</v>
      </c>
      <c r="D188" s="155"/>
      <c r="E188" s="187" t="s">
        <v>244</v>
      </c>
      <c r="F188" s="165"/>
      <c r="G188" s="165"/>
      <c r="H188" s="165"/>
      <c r="I188" s="165"/>
      <c r="J188" s="165"/>
      <c r="K188" s="188">
        <v>25140</v>
      </c>
      <c r="L188" s="165"/>
      <c r="M188" s="188">
        <v>22754</v>
      </c>
      <c r="N188" s="165"/>
      <c r="O188" s="188">
        <v>21142.96</v>
      </c>
      <c r="P188" s="165"/>
      <c r="Q188" s="189">
        <v>92.92</v>
      </c>
      <c r="R188" s="190"/>
    </row>
    <row r="189" spans="3:18" ht="15">
      <c r="C189" s="181" t="s">
        <v>245</v>
      </c>
      <c r="D189" s="155"/>
      <c r="E189" s="182" t="s">
        <v>246</v>
      </c>
      <c r="F189" s="165"/>
      <c r="G189" s="165"/>
      <c r="H189" s="165"/>
      <c r="I189" s="165"/>
      <c r="J189" s="165"/>
      <c r="K189" s="183">
        <v>25140</v>
      </c>
      <c r="L189" s="165"/>
      <c r="M189" s="183">
        <v>22754</v>
      </c>
      <c r="N189" s="165"/>
      <c r="O189" s="183">
        <v>21142.96</v>
      </c>
      <c r="P189" s="165"/>
      <c r="Q189" s="184">
        <v>92.92</v>
      </c>
      <c r="R189" s="185"/>
    </row>
    <row r="190" spans="3:18" ht="15">
      <c r="C190" s="169" t="s">
        <v>192</v>
      </c>
      <c r="D190" s="170"/>
      <c r="E190" s="170"/>
      <c r="F190" s="170"/>
      <c r="G190" s="170"/>
      <c r="H190" s="170"/>
      <c r="I190" s="170"/>
      <c r="J190" s="170"/>
      <c r="K190" s="171">
        <v>10617</v>
      </c>
      <c r="L190" s="170"/>
      <c r="M190" s="171">
        <v>13423</v>
      </c>
      <c r="N190" s="170"/>
      <c r="O190" s="171">
        <v>13405.73</v>
      </c>
      <c r="P190" s="170"/>
      <c r="Q190" s="172">
        <v>99.87</v>
      </c>
      <c r="R190" s="173"/>
    </row>
    <row r="191" spans="3:18" ht="15">
      <c r="C191" s="169" t="s">
        <v>193</v>
      </c>
      <c r="D191" s="170"/>
      <c r="E191" s="170"/>
      <c r="F191" s="170"/>
      <c r="G191" s="170"/>
      <c r="H191" s="170"/>
      <c r="I191" s="170"/>
      <c r="J191" s="170"/>
      <c r="K191" s="171">
        <v>10617</v>
      </c>
      <c r="L191" s="170"/>
      <c r="M191" s="171">
        <v>13423</v>
      </c>
      <c r="N191" s="170"/>
      <c r="O191" s="171">
        <v>13405.73</v>
      </c>
      <c r="P191" s="170"/>
      <c r="Q191" s="172">
        <v>99.87</v>
      </c>
      <c r="R191" s="173"/>
    </row>
    <row r="192" spans="3:18" ht="15">
      <c r="C192" s="163" t="s">
        <v>212</v>
      </c>
      <c r="D192" s="155"/>
      <c r="E192" s="164" t="s">
        <v>10</v>
      </c>
      <c r="F192" s="165"/>
      <c r="G192" s="165"/>
      <c r="H192" s="165"/>
      <c r="I192" s="165"/>
      <c r="J192" s="165"/>
      <c r="K192" s="166">
        <v>10617</v>
      </c>
      <c r="L192" s="165"/>
      <c r="M192" s="166">
        <v>13423</v>
      </c>
      <c r="N192" s="165"/>
      <c r="O192" s="166">
        <v>13405.73</v>
      </c>
      <c r="P192" s="165"/>
      <c r="Q192" s="167">
        <v>99.87</v>
      </c>
      <c r="R192" s="168"/>
    </row>
    <row r="193" spans="3:18" ht="15">
      <c r="C193" s="174" t="s">
        <v>129</v>
      </c>
      <c r="D193" s="175"/>
      <c r="E193" s="176" t="s">
        <v>67</v>
      </c>
      <c r="F193" s="177"/>
      <c r="G193" s="177"/>
      <c r="H193" s="177"/>
      <c r="I193" s="177"/>
      <c r="J193" s="177"/>
      <c r="K193" s="178">
        <v>266</v>
      </c>
      <c r="L193" s="177"/>
      <c r="M193" s="178">
        <v>266</v>
      </c>
      <c r="N193" s="177"/>
      <c r="O193" s="178">
        <v>256.96</v>
      </c>
      <c r="P193" s="177"/>
      <c r="Q193" s="191">
        <f>(O193/M193)*100</f>
        <v>96.60150375939848</v>
      </c>
      <c r="R193" s="192"/>
    </row>
    <row r="194" spans="3:18" ht="15">
      <c r="C194" s="174" t="s">
        <v>124</v>
      </c>
      <c r="D194" s="175"/>
      <c r="E194" s="176" t="s">
        <v>74</v>
      </c>
      <c r="F194" s="177"/>
      <c r="G194" s="177"/>
      <c r="H194" s="177"/>
      <c r="I194" s="177"/>
      <c r="J194" s="177"/>
      <c r="K194" s="178">
        <v>796</v>
      </c>
      <c r="L194" s="177"/>
      <c r="M194" s="178">
        <v>0</v>
      </c>
      <c r="N194" s="177"/>
      <c r="O194" s="178">
        <v>0</v>
      </c>
      <c r="P194" s="177"/>
      <c r="Q194" s="191">
        <v>0</v>
      </c>
      <c r="R194" s="192"/>
    </row>
    <row r="195" spans="3:18" ht="15">
      <c r="C195" s="174" t="s">
        <v>137</v>
      </c>
      <c r="D195" s="175"/>
      <c r="E195" s="176" t="s">
        <v>78</v>
      </c>
      <c r="F195" s="177"/>
      <c r="G195" s="177"/>
      <c r="H195" s="177"/>
      <c r="I195" s="177"/>
      <c r="J195" s="177"/>
      <c r="K195" s="178">
        <v>597</v>
      </c>
      <c r="L195" s="177"/>
      <c r="M195" s="178">
        <v>4093</v>
      </c>
      <c r="N195" s="177"/>
      <c r="O195" s="178">
        <v>4092.07</v>
      </c>
      <c r="P195" s="177"/>
      <c r="Q195" s="191">
        <f>(O195/M195)*100</f>
        <v>99.97727827999023</v>
      </c>
      <c r="R195" s="192"/>
    </row>
    <row r="196" spans="3:18" ht="15">
      <c r="C196" s="174" t="s">
        <v>139</v>
      </c>
      <c r="D196" s="175"/>
      <c r="E196" s="176" t="s">
        <v>80</v>
      </c>
      <c r="F196" s="177"/>
      <c r="G196" s="177"/>
      <c r="H196" s="177"/>
      <c r="I196" s="177"/>
      <c r="J196" s="177"/>
      <c r="K196" s="178">
        <v>3583</v>
      </c>
      <c r="L196" s="177"/>
      <c r="M196" s="178">
        <v>3013</v>
      </c>
      <c r="N196" s="177"/>
      <c r="O196" s="178">
        <v>3006.64</v>
      </c>
      <c r="P196" s="177"/>
      <c r="Q196" s="191">
        <f>(O196/M196)*100</f>
        <v>99.78891470295386</v>
      </c>
      <c r="R196" s="192"/>
    </row>
    <row r="197" spans="3:18" ht="15">
      <c r="C197" s="174" t="s">
        <v>141</v>
      </c>
      <c r="D197" s="175"/>
      <c r="E197" s="176" t="s">
        <v>86</v>
      </c>
      <c r="F197" s="177"/>
      <c r="G197" s="177"/>
      <c r="H197" s="177"/>
      <c r="I197" s="177"/>
      <c r="J197" s="177"/>
      <c r="K197" s="178">
        <v>4645</v>
      </c>
      <c r="L197" s="177"/>
      <c r="M197" s="178">
        <v>5716</v>
      </c>
      <c r="N197" s="177"/>
      <c r="O197" s="178">
        <v>5715.06</v>
      </c>
      <c r="P197" s="177"/>
      <c r="Q197" s="191">
        <f>(O197/M197)*100</f>
        <v>99.98355493351994</v>
      </c>
      <c r="R197" s="192"/>
    </row>
    <row r="198" spans="3:18" ht="15">
      <c r="C198" s="174" t="s">
        <v>144</v>
      </c>
      <c r="D198" s="175"/>
      <c r="E198" s="176" t="s">
        <v>83</v>
      </c>
      <c r="F198" s="177"/>
      <c r="G198" s="177"/>
      <c r="H198" s="177"/>
      <c r="I198" s="177"/>
      <c r="J198" s="177"/>
      <c r="K198" s="178">
        <v>730</v>
      </c>
      <c r="L198" s="177"/>
      <c r="M198" s="178">
        <v>335</v>
      </c>
      <c r="N198" s="177"/>
      <c r="O198" s="178">
        <v>335</v>
      </c>
      <c r="P198" s="177"/>
      <c r="Q198" s="191">
        <f>(O198/M198)*100</f>
        <v>100</v>
      </c>
      <c r="R198" s="192"/>
    </row>
    <row r="199" spans="3:18" ht="15">
      <c r="C199" s="169" t="s">
        <v>197</v>
      </c>
      <c r="D199" s="170"/>
      <c r="E199" s="170"/>
      <c r="F199" s="170"/>
      <c r="G199" s="170"/>
      <c r="H199" s="170"/>
      <c r="I199" s="170"/>
      <c r="J199" s="170"/>
      <c r="K199" s="171">
        <v>12930</v>
      </c>
      <c r="L199" s="170"/>
      <c r="M199" s="171">
        <v>7738</v>
      </c>
      <c r="N199" s="170"/>
      <c r="O199" s="171">
        <v>7737.23</v>
      </c>
      <c r="P199" s="170"/>
      <c r="Q199" s="172">
        <v>99.99</v>
      </c>
      <c r="R199" s="173"/>
    </row>
    <row r="200" spans="3:18" ht="15">
      <c r="C200" s="169" t="s">
        <v>198</v>
      </c>
      <c r="D200" s="170"/>
      <c r="E200" s="170"/>
      <c r="F200" s="170"/>
      <c r="G200" s="170"/>
      <c r="H200" s="170"/>
      <c r="I200" s="170"/>
      <c r="J200" s="170"/>
      <c r="K200" s="171">
        <v>12930</v>
      </c>
      <c r="L200" s="170"/>
      <c r="M200" s="171">
        <v>7738</v>
      </c>
      <c r="N200" s="170"/>
      <c r="O200" s="171">
        <v>7737.23</v>
      </c>
      <c r="P200" s="170"/>
      <c r="Q200" s="172">
        <v>99.99</v>
      </c>
      <c r="R200" s="173"/>
    </row>
    <row r="201" spans="3:18" ht="15">
      <c r="C201" s="163" t="s">
        <v>212</v>
      </c>
      <c r="D201" s="155"/>
      <c r="E201" s="164" t="s">
        <v>10</v>
      </c>
      <c r="F201" s="165"/>
      <c r="G201" s="165"/>
      <c r="H201" s="165"/>
      <c r="I201" s="165"/>
      <c r="J201" s="165"/>
      <c r="K201" s="166">
        <v>12930</v>
      </c>
      <c r="L201" s="165"/>
      <c r="M201" s="166">
        <v>7738</v>
      </c>
      <c r="N201" s="165"/>
      <c r="O201" s="166">
        <v>7737.23</v>
      </c>
      <c r="P201" s="165"/>
      <c r="Q201" s="167">
        <v>99.99</v>
      </c>
      <c r="R201" s="168"/>
    </row>
    <row r="202" spans="3:18" ht="15">
      <c r="C202" s="174" t="s">
        <v>127</v>
      </c>
      <c r="D202" s="175"/>
      <c r="E202" s="176" t="s">
        <v>21</v>
      </c>
      <c r="F202" s="177"/>
      <c r="G202" s="177"/>
      <c r="H202" s="177"/>
      <c r="I202" s="177"/>
      <c r="J202" s="177"/>
      <c r="K202" s="178">
        <v>213</v>
      </c>
      <c r="L202" s="177"/>
      <c r="M202" s="178">
        <v>0</v>
      </c>
      <c r="N202" s="177"/>
      <c r="O202" s="178">
        <v>0</v>
      </c>
      <c r="P202" s="177"/>
      <c r="Q202" s="191">
        <v>0</v>
      </c>
      <c r="R202" s="192"/>
    </row>
    <row r="203" spans="3:18" ht="15">
      <c r="C203" s="174" t="s">
        <v>128</v>
      </c>
      <c r="D203" s="175"/>
      <c r="E203" s="176" t="s">
        <v>214</v>
      </c>
      <c r="F203" s="177"/>
      <c r="G203" s="177"/>
      <c r="H203" s="177"/>
      <c r="I203" s="177"/>
      <c r="J203" s="177"/>
      <c r="K203" s="178">
        <v>266</v>
      </c>
      <c r="L203" s="177"/>
      <c r="M203" s="178">
        <v>126</v>
      </c>
      <c r="N203" s="177"/>
      <c r="O203" s="178">
        <v>125.6</v>
      </c>
      <c r="P203" s="177"/>
      <c r="Q203" s="191">
        <f aca="true" t="shared" si="4" ref="Q203:Q208">(O203/M203)*100</f>
        <v>99.68253968253967</v>
      </c>
      <c r="R203" s="192"/>
    </row>
    <row r="204" spans="3:18" ht="15">
      <c r="C204" s="174" t="s">
        <v>124</v>
      </c>
      <c r="D204" s="175"/>
      <c r="E204" s="176" t="s">
        <v>74</v>
      </c>
      <c r="F204" s="177"/>
      <c r="G204" s="177"/>
      <c r="H204" s="177"/>
      <c r="I204" s="177"/>
      <c r="J204" s="177"/>
      <c r="K204" s="178">
        <v>796</v>
      </c>
      <c r="L204" s="177"/>
      <c r="M204" s="178">
        <v>0</v>
      </c>
      <c r="N204" s="177"/>
      <c r="O204" s="178">
        <v>0</v>
      </c>
      <c r="P204" s="177"/>
      <c r="Q204" s="191">
        <v>0</v>
      </c>
      <c r="R204" s="192"/>
    </row>
    <row r="205" spans="3:18" ht="15">
      <c r="C205" s="174" t="s">
        <v>153</v>
      </c>
      <c r="D205" s="175"/>
      <c r="E205" s="176" t="s">
        <v>76</v>
      </c>
      <c r="F205" s="177"/>
      <c r="G205" s="177"/>
      <c r="H205" s="177"/>
      <c r="I205" s="177"/>
      <c r="J205" s="177"/>
      <c r="K205" s="178">
        <v>2654</v>
      </c>
      <c r="L205" s="177"/>
      <c r="M205" s="178">
        <v>2500</v>
      </c>
      <c r="N205" s="177"/>
      <c r="O205" s="178">
        <v>2500</v>
      </c>
      <c r="P205" s="177"/>
      <c r="Q205" s="191">
        <f t="shared" si="4"/>
        <v>100</v>
      </c>
      <c r="R205" s="192"/>
    </row>
    <row r="206" spans="3:18" ht="15">
      <c r="C206" s="174" t="s">
        <v>137</v>
      </c>
      <c r="D206" s="175"/>
      <c r="E206" s="176" t="s">
        <v>78</v>
      </c>
      <c r="F206" s="177"/>
      <c r="G206" s="177"/>
      <c r="H206" s="177"/>
      <c r="I206" s="177"/>
      <c r="J206" s="177"/>
      <c r="K206" s="178">
        <v>6742</v>
      </c>
      <c r="L206" s="177"/>
      <c r="M206" s="178">
        <v>1433</v>
      </c>
      <c r="N206" s="177"/>
      <c r="O206" s="178">
        <v>1433</v>
      </c>
      <c r="P206" s="177"/>
      <c r="Q206" s="191">
        <f t="shared" si="4"/>
        <v>100</v>
      </c>
      <c r="R206" s="192"/>
    </row>
    <row r="207" spans="3:18" ht="15">
      <c r="C207" s="174" t="s">
        <v>139</v>
      </c>
      <c r="D207" s="175"/>
      <c r="E207" s="176" t="s">
        <v>80</v>
      </c>
      <c r="F207" s="177"/>
      <c r="G207" s="177"/>
      <c r="H207" s="177"/>
      <c r="I207" s="177"/>
      <c r="J207" s="177"/>
      <c r="K207" s="178">
        <v>2259</v>
      </c>
      <c r="L207" s="177"/>
      <c r="M207" s="178">
        <v>3104</v>
      </c>
      <c r="N207" s="177"/>
      <c r="O207" s="178">
        <v>3104</v>
      </c>
      <c r="P207" s="177"/>
      <c r="Q207" s="191">
        <f t="shared" si="4"/>
        <v>100</v>
      </c>
      <c r="R207" s="192"/>
    </row>
    <row r="208" spans="3:18" ht="15">
      <c r="C208" s="174" t="s">
        <v>152</v>
      </c>
      <c r="D208" s="175"/>
      <c r="E208" s="176" t="s">
        <v>230</v>
      </c>
      <c r="F208" s="177"/>
      <c r="G208" s="177"/>
      <c r="H208" s="177"/>
      <c r="I208" s="177"/>
      <c r="J208" s="177"/>
      <c r="K208" s="178">
        <v>0</v>
      </c>
      <c r="L208" s="177"/>
      <c r="M208" s="178">
        <v>575</v>
      </c>
      <c r="N208" s="177"/>
      <c r="O208" s="178">
        <v>574.63</v>
      </c>
      <c r="P208" s="177"/>
      <c r="Q208" s="191">
        <f t="shared" si="4"/>
        <v>99.93565217391304</v>
      </c>
      <c r="R208" s="192"/>
    </row>
    <row r="209" spans="3:18" ht="15">
      <c r="C209" s="169" t="s">
        <v>200</v>
      </c>
      <c r="D209" s="170"/>
      <c r="E209" s="170"/>
      <c r="F209" s="170"/>
      <c r="G209" s="170"/>
      <c r="H209" s="170"/>
      <c r="I209" s="170"/>
      <c r="J209" s="170"/>
      <c r="K209" s="171">
        <v>1593</v>
      </c>
      <c r="L209" s="170"/>
      <c r="M209" s="171">
        <v>1593</v>
      </c>
      <c r="N209" s="170"/>
      <c r="O209" s="171">
        <v>0</v>
      </c>
      <c r="P209" s="170"/>
      <c r="Q209" s="172">
        <v>0</v>
      </c>
      <c r="R209" s="173"/>
    </row>
    <row r="210" spans="3:18" ht="15">
      <c r="C210" s="169" t="s">
        <v>201</v>
      </c>
      <c r="D210" s="170"/>
      <c r="E210" s="170"/>
      <c r="F210" s="170"/>
      <c r="G210" s="170"/>
      <c r="H210" s="170"/>
      <c r="I210" s="170"/>
      <c r="J210" s="170"/>
      <c r="K210" s="171">
        <v>1593</v>
      </c>
      <c r="L210" s="170"/>
      <c r="M210" s="171">
        <v>1593</v>
      </c>
      <c r="N210" s="170"/>
      <c r="O210" s="171">
        <v>0</v>
      </c>
      <c r="P210" s="170"/>
      <c r="Q210" s="172">
        <v>0</v>
      </c>
      <c r="R210" s="173"/>
    </row>
    <row r="211" spans="3:18" ht="15">
      <c r="C211" s="163" t="s">
        <v>212</v>
      </c>
      <c r="D211" s="155"/>
      <c r="E211" s="164" t="s">
        <v>10</v>
      </c>
      <c r="F211" s="165"/>
      <c r="G211" s="165"/>
      <c r="H211" s="165"/>
      <c r="I211" s="165"/>
      <c r="J211" s="165"/>
      <c r="K211" s="166">
        <v>1593</v>
      </c>
      <c r="L211" s="165"/>
      <c r="M211" s="166">
        <v>1593</v>
      </c>
      <c r="N211" s="165"/>
      <c r="O211" s="166">
        <v>0</v>
      </c>
      <c r="P211" s="165"/>
      <c r="Q211" s="167">
        <v>0</v>
      </c>
      <c r="R211" s="168"/>
    </row>
    <row r="212" spans="3:18" ht="15">
      <c r="C212" s="174" t="s">
        <v>144</v>
      </c>
      <c r="D212" s="175"/>
      <c r="E212" s="176" t="s">
        <v>83</v>
      </c>
      <c r="F212" s="177"/>
      <c r="G212" s="177"/>
      <c r="H212" s="177"/>
      <c r="I212" s="177"/>
      <c r="J212" s="177"/>
      <c r="K212" s="178">
        <v>1593</v>
      </c>
      <c r="L212" s="177"/>
      <c r="M212" s="178">
        <v>1593</v>
      </c>
      <c r="N212" s="177"/>
      <c r="O212" s="178">
        <v>0</v>
      </c>
      <c r="P212" s="177"/>
      <c r="Q212" s="179">
        <v>0</v>
      </c>
      <c r="R212" s="180"/>
    </row>
    <row r="213" spans="3:18" ht="15">
      <c r="C213" s="186" t="s">
        <v>247</v>
      </c>
      <c r="D213" s="155"/>
      <c r="E213" s="187" t="s">
        <v>248</v>
      </c>
      <c r="F213" s="165"/>
      <c r="G213" s="165"/>
      <c r="H213" s="165"/>
      <c r="I213" s="165"/>
      <c r="J213" s="165"/>
      <c r="K213" s="188">
        <v>7287</v>
      </c>
      <c r="L213" s="165"/>
      <c r="M213" s="188">
        <v>6854</v>
      </c>
      <c r="N213" s="165"/>
      <c r="O213" s="188">
        <v>4797.12</v>
      </c>
      <c r="P213" s="165"/>
      <c r="Q213" s="189">
        <v>69.99</v>
      </c>
      <c r="R213" s="190"/>
    </row>
    <row r="214" spans="3:18" ht="15">
      <c r="C214" s="181" t="s">
        <v>249</v>
      </c>
      <c r="D214" s="155"/>
      <c r="E214" s="182" t="s">
        <v>250</v>
      </c>
      <c r="F214" s="165"/>
      <c r="G214" s="165"/>
      <c r="H214" s="165"/>
      <c r="I214" s="165"/>
      <c r="J214" s="165"/>
      <c r="K214" s="183">
        <v>7287</v>
      </c>
      <c r="L214" s="165"/>
      <c r="M214" s="183">
        <v>6854</v>
      </c>
      <c r="N214" s="165"/>
      <c r="O214" s="183">
        <v>4797.12</v>
      </c>
      <c r="P214" s="165"/>
      <c r="Q214" s="184">
        <v>69.99</v>
      </c>
      <c r="R214" s="185"/>
    </row>
    <row r="215" spans="3:18" ht="15">
      <c r="C215" s="169" t="s">
        <v>192</v>
      </c>
      <c r="D215" s="170"/>
      <c r="E215" s="170"/>
      <c r="F215" s="170"/>
      <c r="G215" s="170"/>
      <c r="H215" s="170"/>
      <c r="I215" s="170"/>
      <c r="J215" s="170"/>
      <c r="K215" s="171">
        <v>133</v>
      </c>
      <c r="L215" s="170"/>
      <c r="M215" s="171">
        <v>0</v>
      </c>
      <c r="N215" s="170"/>
      <c r="O215" s="171">
        <v>0</v>
      </c>
      <c r="P215" s="170"/>
      <c r="Q215" s="172">
        <v>0</v>
      </c>
      <c r="R215" s="173"/>
    </row>
    <row r="216" spans="3:18" ht="15">
      <c r="C216" s="169" t="s">
        <v>193</v>
      </c>
      <c r="D216" s="170"/>
      <c r="E216" s="170"/>
      <c r="F216" s="170"/>
      <c r="G216" s="170"/>
      <c r="H216" s="170"/>
      <c r="I216" s="170"/>
      <c r="J216" s="170"/>
      <c r="K216" s="171">
        <v>133</v>
      </c>
      <c r="L216" s="170"/>
      <c r="M216" s="171">
        <v>0</v>
      </c>
      <c r="N216" s="170"/>
      <c r="O216" s="171">
        <v>0</v>
      </c>
      <c r="P216" s="170"/>
      <c r="Q216" s="172">
        <v>0</v>
      </c>
      <c r="R216" s="173"/>
    </row>
    <row r="217" spans="3:18" ht="15">
      <c r="C217" s="163" t="s">
        <v>212</v>
      </c>
      <c r="D217" s="155"/>
      <c r="E217" s="164" t="s">
        <v>10</v>
      </c>
      <c r="F217" s="165"/>
      <c r="G217" s="165"/>
      <c r="H217" s="165"/>
      <c r="I217" s="165"/>
      <c r="J217" s="165"/>
      <c r="K217" s="166">
        <v>133</v>
      </c>
      <c r="L217" s="165"/>
      <c r="M217" s="166">
        <v>0</v>
      </c>
      <c r="N217" s="165"/>
      <c r="O217" s="166">
        <v>0</v>
      </c>
      <c r="P217" s="165"/>
      <c r="Q217" s="167">
        <v>0</v>
      </c>
      <c r="R217" s="168"/>
    </row>
    <row r="218" spans="3:18" ht="15">
      <c r="C218" s="174" t="s">
        <v>139</v>
      </c>
      <c r="D218" s="175"/>
      <c r="E218" s="176" t="s">
        <v>80</v>
      </c>
      <c r="F218" s="177"/>
      <c r="G218" s="177"/>
      <c r="H218" s="177"/>
      <c r="I218" s="177"/>
      <c r="J218" s="177"/>
      <c r="K218" s="178">
        <v>133</v>
      </c>
      <c r="L218" s="177"/>
      <c r="M218" s="178">
        <v>0</v>
      </c>
      <c r="N218" s="177"/>
      <c r="O218" s="178">
        <v>0</v>
      </c>
      <c r="P218" s="177"/>
      <c r="Q218" s="179">
        <v>0</v>
      </c>
      <c r="R218" s="180"/>
    </row>
    <row r="219" spans="3:18" ht="15">
      <c r="C219" s="169" t="s">
        <v>195</v>
      </c>
      <c r="D219" s="170"/>
      <c r="E219" s="170"/>
      <c r="F219" s="170"/>
      <c r="G219" s="170"/>
      <c r="H219" s="170"/>
      <c r="I219" s="170"/>
      <c r="J219" s="170"/>
      <c r="K219" s="171">
        <v>6265</v>
      </c>
      <c r="L219" s="170"/>
      <c r="M219" s="171">
        <v>6265</v>
      </c>
      <c r="N219" s="170"/>
      <c r="O219" s="171">
        <v>4336.36</v>
      </c>
      <c r="P219" s="170"/>
      <c r="Q219" s="172">
        <v>69.22</v>
      </c>
      <c r="R219" s="173"/>
    </row>
    <row r="220" spans="3:18" ht="15">
      <c r="C220" s="169" t="s">
        <v>196</v>
      </c>
      <c r="D220" s="170"/>
      <c r="E220" s="170"/>
      <c r="F220" s="170"/>
      <c r="G220" s="170"/>
      <c r="H220" s="170"/>
      <c r="I220" s="170"/>
      <c r="J220" s="170"/>
      <c r="K220" s="171">
        <v>6265</v>
      </c>
      <c r="L220" s="170"/>
      <c r="M220" s="171">
        <v>6265</v>
      </c>
      <c r="N220" s="170"/>
      <c r="O220" s="171">
        <v>4336.36</v>
      </c>
      <c r="P220" s="170"/>
      <c r="Q220" s="172">
        <v>69.22</v>
      </c>
      <c r="R220" s="173"/>
    </row>
    <row r="221" spans="3:18" ht="15">
      <c r="C221" s="163" t="s">
        <v>212</v>
      </c>
      <c r="D221" s="155"/>
      <c r="E221" s="164" t="s">
        <v>10</v>
      </c>
      <c r="F221" s="165"/>
      <c r="G221" s="165"/>
      <c r="H221" s="165"/>
      <c r="I221" s="165"/>
      <c r="J221" s="165"/>
      <c r="K221" s="166">
        <v>6265</v>
      </c>
      <c r="L221" s="165"/>
      <c r="M221" s="166">
        <v>6265</v>
      </c>
      <c r="N221" s="165"/>
      <c r="O221" s="166">
        <v>4336.36</v>
      </c>
      <c r="P221" s="165"/>
      <c r="Q221" s="167">
        <v>69.22</v>
      </c>
      <c r="R221" s="168"/>
    </row>
    <row r="222" spans="3:18" ht="15">
      <c r="C222" s="174" t="s">
        <v>131</v>
      </c>
      <c r="D222" s="175"/>
      <c r="E222" s="176" t="s">
        <v>70</v>
      </c>
      <c r="F222" s="177"/>
      <c r="G222" s="177"/>
      <c r="H222" s="177"/>
      <c r="I222" s="177"/>
      <c r="J222" s="177"/>
      <c r="K222" s="178">
        <v>664</v>
      </c>
      <c r="L222" s="177"/>
      <c r="M222" s="178">
        <v>664</v>
      </c>
      <c r="N222" s="177"/>
      <c r="O222" s="178">
        <v>0</v>
      </c>
      <c r="P222" s="177"/>
      <c r="Q222" s="191">
        <f>(O222/M222)*100</f>
        <v>0</v>
      </c>
      <c r="R222" s="192"/>
    </row>
    <row r="223" spans="3:18" ht="15">
      <c r="C223" s="174" t="s">
        <v>153</v>
      </c>
      <c r="D223" s="175"/>
      <c r="E223" s="176" t="s">
        <v>76</v>
      </c>
      <c r="F223" s="177"/>
      <c r="G223" s="177"/>
      <c r="H223" s="177"/>
      <c r="I223" s="177"/>
      <c r="J223" s="177"/>
      <c r="K223" s="178">
        <v>5309</v>
      </c>
      <c r="L223" s="177"/>
      <c r="M223" s="178">
        <v>5309</v>
      </c>
      <c r="N223" s="177"/>
      <c r="O223" s="178">
        <v>4081.38</v>
      </c>
      <c r="P223" s="177"/>
      <c r="Q223" s="191">
        <f aca="true" t="shared" si="5" ref="Q223:Q230">(O223/M223)*100</f>
        <v>76.8766245997363</v>
      </c>
      <c r="R223" s="192"/>
    </row>
    <row r="224" spans="3:18" ht="15">
      <c r="C224" s="174" t="s">
        <v>143</v>
      </c>
      <c r="D224" s="175"/>
      <c r="E224" s="176" t="s">
        <v>215</v>
      </c>
      <c r="F224" s="177"/>
      <c r="G224" s="177"/>
      <c r="H224" s="177"/>
      <c r="I224" s="177"/>
      <c r="J224" s="177"/>
      <c r="K224" s="178">
        <v>292</v>
      </c>
      <c r="L224" s="177"/>
      <c r="M224" s="178">
        <v>292</v>
      </c>
      <c r="N224" s="177"/>
      <c r="O224" s="178">
        <v>254.98</v>
      </c>
      <c r="P224" s="177"/>
      <c r="Q224" s="191">
        <f t="shared" si="5"/>
        <v>87.32191780821917</v>
      </c>
      <c r="R224" s="192"/>
    </row>
    <row r="225" spans="3:18" ht="15">
      <c r="C225" s="169" t="s">
        <v>197</v>
      </c>
      <c r="D225" s="170"/>
      <c r="E225" s="170"/>
      <c r="F225" s="170"/>
      <c r="G225" s="170"/>
      <c r="H225" s="170"/>
      <c r="I225" s="170"/>
      <c r="J225" s="170"/>
      <c r="K225" s="171">
        <v>889</v>
      </c>
      <c r="L225" s="170"/>
      <c r="M225" s="171">
        <v>589</v>
      </c>
      <c r="N225" s="170"/>
      <c r="O225" s="171">
        <v>460.76</v>
      </c>
      <c r="P225" s="170"/>
      <c r="Q225" s="195">
        <f t="shared" si="5"/>
        <v>78.22750424448218</v>
      </c>
      <c r="R225" s="196"/>
    </row>
    <row r="226" spans="3:18" ht="15">
      <c r="C226" s="169" t="s">
        <v>198</v>
      </c>
      <c r="D226" s="170"/>
      <c r="E226" s="170"/>
      <c r="F226" s="170"/>
      <c r="G226" s="170"/>
      <c r="H226" s="170"/>
      <c r="I226" s="170"/>
      <c r="J226" s="170"/>
      <c r="K226" s="171">
        <v>889</v>
      </c>
      <c r="L226" s="170"/>
      <c r="M226" s="171">
        <v>589</v>
      </c>
      <c r="N226" s="170"/>
      <c r="O226" s="171">
        <v>460.76</v>
      </c>
      <c r="P226" s="170"/>
      <c r="Q226" s="195">
        <f t="shared" si="5"/>
        <v>78.22750424448218</v>
      </c>
      <c r="R226" s="196"/>
    </row>
    <row r="227" spans="3:18" ht="15">
      <c r="C227" s="163" t="s">
        <v>212</v>
      </c>
      <c r="D227" s="155"/>
      <c r="E227" s="164" t="s">
        <v>10</v>
      </c>
      <c r="F227" s="165"/>
      <c r="G227" s="165"/>
      <c r="H227" s="165"/>
      <c r="I227" s="165"/>
      <c r="J227" s="165"/>
      <c r="K227" s="166">
        <v>889</v>
      </c>
      <c r="L227" s="165"/>
      <c r="M227" s="166">
        <v>589</v>
      </c>
      <c r="N227" s="165"/>
      <c r="O227" s="166">
        <v>460.76</v>
      </c>
      <c r="P227" s="165"/>
      <c r="Q227" s="193">
        <f t="shared" si="5"/>
        <v>78.22750424448218</v>
      </c>
      <c r="R227" s="194"/>
    </row>
    <row r="228" spans="3:18" ht="15">
      <c r="C228" s="174" t="s">
        <v>127</v>
      </c>
      <c r="D228" s="175"/>
      <c r="E228" s="176" t="s">
        <v>21</v>
      </c>
      <c r="F228" s="177"/>
      <c r="G228" s="177"/>
      <c r="H228" s="177"/>
      <c r="I228" s="177"/>
      <c r="J228" s="177"/>
      <c r="K228" s="178">
        <v>106</v>
      </c>
      <c r="L228" s="177"/>
      <c r="M228" s="178">
        <v>106</v>
      </c>
      <c r="N228" s="177"/>
      <c r="O228" s="178">
        <v>66.16</v>
      </c>
      <c r="P228" s="177"/>
      <c r="Q228" s="191">
        <f t="shared" si="5"/>
        <v>62.415094339622634</v>
      </c>
      <c r="R228" s="192"/>
    </row>
    <row r="229" spans="3:18" ht="15">
      <c r="C229" s="174" t="s">
        <v>128</v>
      </c>
      <c r="D229" s="175"/>
      <c r="E229" s="176" t="s">
        <v>214</v>
      </c>
      <c r="F229" s="177"/>
      <c r="G229" s="177"/>
      <c r="H229" s="177"/>
      <c r="I229" s="177"/>
      <c r="J229" s="177"/>
      <c r="K229" s="178">
        <v>186</v>
      </c>
      <c r="L229" s="177"/>
      <c r="M229" s="178">
        <v>186</v>
      </c>
      <c r="N229" s="177"/>
      <c r="O229" s="178">
        <v>129.2</v>
      </c>
      <c r="P229" s="177"/>
      <c r="Q229" s="191">
        <f t="shared" si="5"/>
        <v>69.46236559139784</v>
      </c>
      <c r="R229" s="192"/>
    </row>
    <row r="230" spans="3:18" ht="15">
      <c r="C230" s="174" t="s">
        <v>132</v>
      </c>
      <c r="D230" s="175"/>
      <c r="E230" s="176" t="s">
        <v>72</v>
      </c>
      <c r="F230" s="177"/>
      <c r="G230" s="177"/>
      <c r="H230" s="177"/>
      <c r="I230" s="177"/>
      <c r="J230" s="177"/>
      <c r="K230" s="178">
        <v>597</v>
      </c>
      <c r="L230" s="177"/>
      <c r="M230" s="178">
        <v>297</v>
      </c>
      <c r="N230" s="177"/>
      <c r="O230" s="178">
        <v>265.4</v>
      </c>
      <c r="P230" s="177"/>
      <c r="Q230" s="191">
        <f t="shared" si="5"/>
        <v>89.36026936026936</v>
      </c>
      <c r="R230" s="192"/>
    </row>
    <row r="231" spans="3:18" ht="15">
      <c r="C231" s="186" t="s">
        <v>251</v>
      </c>
      <c r="D231" s="155"/>
      <c r="E231" s="187" t="s">
        <v>252</v>
      </c>
      <c r="F231" s="165"/>
      <c r="G231" s="165"/>
      <c r="H231" s="165"/>
      <c r="I231" s="165"/>
      <c r="J231" s="165"/>
      <c r="K231" s="188">
        <v>2256</v>
      </c>
      <c r="L231" s="165"/>
      <c r="M231" s="188">
        <v>3722</v>
      </c>
      <c r="N231" s="165"/>
      <c r="O231" s="188">
        <v>2282.18</v>
      </c>
      <c r="P231" s="165"/>
      <c r="Q231" s="189">
        <v>61.32</v>
      </c>
      <c r="R231" s="190"/>
    </row>
    <row r="232" spans="3:18" ht="15">
      <c r="C232" s="181" t="s">
        <v>253</v>
      </c>
      <c r="D232" s="155"/>
      <c r="E232" s="182" t="s">
        <v>254</v>
      </c>
      <c r="F232" s="165"/>
      <c r="G232" s="165"/>
      <c r="H232" s="165"/>
      <c r="I232" s="165"/>
      <c r="J232" s="165"/>
      <c r="K232" s="183">
        <v>2256</v>
      </c>
      <c r="L232" s="165"/>
      <c r="M232" s="183">
        <v>3722</v>
      </c>
      <c r="N232" s="165"/>
      <c r="O232" s="183">
        <v>2282.18</v>
      </c>
      <c r="P232" s="165"/>
      <c r="Q232" s="184">
        <v>61.32</v>
      </c>
      <c r="R232" s="185"/>
    </row>
    <row r="233" spans="3:18" ht="15">
      <c r="C233" s="169" t="s">
        <v>192</v>
      </c>
      <c r="D233" s="170"/>
      <c r="E233" s="170"/>
      <c r="F233" s="170"/>
      <c r="G233" s="170"/>
      <c r="H233" s="170"/>
      <c r="I233" s="170"/>
      <c r="J233" s="170"/>
      <c r="K233" s="171">
        <v>2256</v>
      </c>
      <c r="L233" s="170"/>
      <c r="M233" s="171">
        <v>3722</v>
      </c>
      <c r="N233" s="170"/>
      <c r="O233" s="171">
        <v>2282.18</v>
      </c>
      <c r="P233" s="170"/>
      <c r="Q233" s="172">
        <v>61.32</v>
      </c>
      <c r="R233" s="173"/>
    </row>
    <row r="234" spans="3:18" ht="15">
      <c r="C234" s="169" t="s">
        <v>193</v>
      </c>
      <c r="D234" s="170"/>
      <c r="E234" s="170"/>
      <c r="F234" s="170"/>
      <c r="G234" s="170"/>
      <c r="H234" s="170"/>
      <c r="I234" s="170"/>
      <c r="J234" s="170"/>
      <c r="K234" s="171">
        <v>2256</v>
      </c>
      <c r="L234" s="170"/>
      <c r="M234" s="171">
        <v>3722</v>
      </c>
      <c r="N234" s="170"/>
      <c r="O234" s="171">
        <v>2282.18</v>
      </c>
      <c r="P234" s="170"/>
      <c r="Q234" s="172">
        <v>61.32</v>
      </c>
      <c r="R234" s="173"/>
    </row>
    <row r="235" spans="3:18" ht="15">
      <c r="C235" s="163" t="s">
        <v>212</v>
      </c>
      <c r="D235" s="155"/>
      <c r="E235" s="164" t="s">
        <v>10</v>
      </c>
      <c r="F235" s="165"/>
      <c r="G235" s="165"/>
      <c r="H235" s="165"/>
      <c r="I235" s="165"/>
      <c r="J235" s="165"/>
      <c r="K235" s="166">
        <v>2256</v>
      </c>
      <c r="L235" s="165"/>
      <c r="M235" s="166">
        <v>3722</v>
      </c>
      <c r="N235" s="165"/>
      <c r="O235" s="166">
        <v>2282.18</v>
      </c>
      <c r="P235" s="165"/>
      <c r="Q235" s="167">
        <v>61.32</v>
      </c>
      <c r="R235" s="168"/>
    </row>
    <row r="236" spans="3:18" ht="15">
      <c r="C236" s="174" t="s">
        <v>127</v>
      </c>
      <c r="D236" s="175"/>
      <c r="E236" s="176" t="s">
        <v>21</v>
      </c>
      <c r="F236" s="177"/>
      <c r="G236" s="177"/>
      <c r="H236" s="177"/>
      <c r="I236" s="177"/>
      <c r="J236" s="177"/>
      <c r="K236" s="178">
        <v>134</v>
      </c>
      <c r="L236" s="177"/>
      <c r="M236" s="178">
        <v>0</v>
      </c>
      <c r="N236" s="177"/>
      <c r="O236" s="178">
        <v>0</v>
      </c>
      <c r="P236" s="177"/>
      <c r="Q236" s="179">
        <v>0</v>
      </c>
      <c r="R236" s="180"/>
    </row>
    <row r="237" spans="3:18" ht="15">
      <c r="C237" s="174" t="s">
        <v>130</v>
      </c>
      <c r="D237" s="175"/>
      <c r="E237" s="176" t="s">
        <v>69</v>
      </c>
      <c r="F237" s="177"/>
      <c r="G237" s="177"/>
      <c r="H237" s="177"/>
      <c r="I237" s="177"/>
      <c r="J237" s="177"/>
      <c r="K237" s="178">
        <v>265</v>
      </c>
      <c r="L237" s="177"/>
      <c r="M237" s="178">
        <v>565</v>
      </c>
      <c r="N237" s="177"/>
      <c r="O237" s="178">
        <v>487.74</v>
      </c>
      <c r="P237" s="177"/>
      <c r="Q237" s="191">
        <f>(O237/M237)*100</f>
        <v>86.32566371681416</v>
      </c>
      <c r="R237" s="192"/>
    </row>
    <row r="238" spans="3:18" ht="15">
      <c r="C238" s="174" t="s">
        <v>137</v>
      </c>
      <c r="D238" s="175"/>
      <c r="E238" s="176" t="s">
        <v>78</v>
      </c>
      <c r="F238" s="177"/>
      <c r="G238" s="177"/>
      <c r="H238" s="177"/>
      <c r="I238" s="177"/>
      <c r="J238" s="177"/>
      <c r="K238" s="178">
        <v>1327</v>
      </c>
      <c r="L238" s="177"/>
      <c r="M238" s="178">
        <v>1327</v>
      </c>
      <c r="N238" s="177"/>
      <c r="O238" s="178">
        <v>529.44</v>
      </c>
      <c r="P238" s="177"/>
      <c r="Q238" s="191">
        <f>(O238/M238)*100</f>
        <v>39.897513187641295</v>
      </c>
      <c r="R238" s="192"/>
    </row>
    <row r="239" spans="3:18" ht="15">
      <c r="C239" s="174" t="s">
        <v>141</v>
      </c>
      <c r="D239" s="175"/>
      <c r="E239" s="176" t="s">
        <v>86</v>
      </c>
      <c r="F239" s="177"/>
      <c r="G239" s="177"/>
      <c r="H239" s="177"/>
      <c r="I239" s="177"/>
      <c r="J239" s="177"/>
      <c r="K239" s="178">
        <v>265</v>
      </c>
      <c r="L239" s="177"/>
      <c r="M239" s="178">
        <v>1565</v>
      </c>
      <c r="N239" s="177"/>
      <c r="O239" s="178">
        <v>1265</v>
      </c>
      <c r="P239" s="177"/>
      <c r="Q239" s="191">
        <f>(O239/M239)*100</f>
        <v>80.83067092651757</v>
      </c>
      <c r="R239" s="192"/>
    </row>
    <row r="240" spans="3:18" ht="15">
      <c r="C240" s="174" t="s">
        <v>144</v>
      </c>
      <c r="D240" s="175"/>
      <c r="E240" s="176" t="s">
        <v>83</v>
      </c>
      <c r="F240" s="177"/>
      <c r="G240" s="177"/>
      <c r="H240" s="177"/>
      <c r="I240" s="177"/>
      <c r="J240" s="177"/>
      <c r="K240" s="178">
        <v>265</v>
      </c>
      <c r="L240" s="177"/>
      <c r="M240" s="178">
        <v>265</v>
      </c>
      <c r="N240" s="177"/>
      <c r="O240" s="178">
        <v>0</v>
      </c>
      <c r="P240" s="177"/>
      <c r="Q240" s="191">
        <f>(O240/M240)*100</f>
        <v>0</v>
      </c>
      <c r="R240" s="192"/>
    </row>
    <row r="241" spans="3:18" ht="15">
      <c r="C241" s="186" t="s">
        <v>255</v>
      </c>
      <c r="D241" s="155"/>
      <c r="E241" s="187" t="s">
        <v>256</v>
      </c>
      <c r="F241" s="165"/>
      <c r="G241" s="165"/>
      <c r="H241" s="165"/>
      <c r="I241" s="165"/>
      <c r="J241" s="165"/>
      <c r="K241" s="188">
        <v>3318</v>
      </c>
      <c r="L241" s="165"/>
      <c r="M241" s="188">
        <v>4618</v>
      </c>
      <c r="N241" s="165"/>
      <c r="O241" s="188">
        <v>4370</v>
      </c>
      <c r="P241" s="165"/>
      <c r="Q241" s="189">
        <v>94.63</v>
      </c>
      <c r="R241" s="190"/>
    </row>
    <row r="242" spans="3:18" ht="15">
      <c r="C242" s="181" t="s">
        <v>257</v>
      </c>
      <c r="D242" s="155"/>
      <c r="E242" s="182" t="s">
        <v>258</v>
      </c>
      <c r="F242" s="165"/>
      <c r="G242" s="165"/>
      <c r="H242" s="165"/>
      <c r="I242" s="165"/>
      <c r="J242" s="165"/>
      <c r="K242" s="183">
        <v>3318</v>
      </c>
      <c r="L242" s="165"/>
      <c r="M242" s="183">
        <v>4618</v>
      </c>
      <c r="N242" s="165"/>
      <c r="O242" s="183">
        <v>4370</v>
      </c>
      <c r="P242" s="165"/>
      <c r="Q242" s="184">
        <v>94.63</v>
      </c>
      <c r="R242" s="185"/>
    </row>
    <row r="243" spans="3:18" ht="15">
      <c r="C243" s="169" t="s">
        <v>192</v>
      </c>
      <c r="D243" s="170"/>
      <c r="E243" s="170"/>
      <c r="F243" s="170"/>
      <c r="G243" s="170"/>
      <c r="H243" s="170"/>
      <c r="I243" s="170"/>
      <c r="J243" s="170"/>
      <c r="K243" s="171">
        <v>2654</v>
      </c>
      <c r="L243" s="170"/>
      <c r="M243" s="171">
        <v>3954</v>
      </c>
      <c r="N243" s="170"/>
      <c r="O243" s="171">
        <v>3946</v>
      </c>
      <c r="P243" s="170"/>
      <c r="Q243" s="172">
        <v>99.8</v>
      </c>
      <c r="R243" s="173"/>
    </row>
    <row r="244" spans="3:18" ht="15">
      <c r="C244" s="169" t="s">
        <v>193</v>
      </c>
      <c r="D244" s="170"/>
      <c r="E244" s="170"/>
      <c r="F244" s="170"/>
      <c r="G244" s="170"/>
      <c r="H244" s="170"/>
      <c r="I244" s="170"/>
      <c r="J244" s="170"/>
      <c r="K244" s="171">
        <v>2654</v>
      </c>
      <c r="L244" s="170"/>
      <c r="M244" s="171">
        <v>3954</v>
      </c>
      <c r="N244" s="170"/>
      <c r="O244" s="171">
        <v>3946</v>
      </c>
      <c r="P244" s="170"/>
      <c r="Q244" s="172">
        <v>99.8</v>
      </c>
      <c r="R244" s="173"/>
    </row>
    <row r="245" spans="3:18" ht="15">
      <c r="C245" s="163" t="s">
        <v>212</v>
      </c>
      <c r="D245" s="155"/>
      <c r="E245" s="164" t="s">
        <v>10</v>
      </c>
      <c r="F245" s="165"/>
      <c r="G245" s="165"/>
      <c r="H245" s="165"/>
      <c r="I245" s="165"/>
      <c r="J245" s="165"/>
      <c r="K245" s="166">
        <v>2654</v>
      </c>
      <c r="L245" s="165"/>
      <c r="M245" s="166">
        <v>3954</v>
      </c>
      <c r="N245" s="165"/>
      <c r="O245" s="166">
        <v>3946</v>
      </c>
      <c r="P245" s="165"/>
      <c r="Q245" s="167">
        <v>99.8</v>
      </c>
      <c r="R245" s="168"/>
    </row>
    <row r="246" spans="3:18" ht="15">
      <c r="C246" s="174" t="s">
        <v>139</v>
      </c>
      <c r="D246" s="175"/>
      <c r="E246" s="176" t="s">
        <v>80</v>
      </c>
      <c r="F246" s="177"/>
      <c r="G246" s="177"/>
      <c r="H246" s="177"/>
      <c r="I246" s="177"/>
      <c r="J246" s="177"/>
      <c r="K246" s="178">
        <v>2654</v>
      </c>
      <c r="L246" s="177"/>
      <c r="M246" s="178">
        <v>3954</v>
      </c>
      <c r="N246" s="177"/>
      <c r="O246" s="178">
        <v>3946</v>
      </c>
      <c r="P246" s="177"/>
      <c r="Q246" s="179">
        <f>Q245</f>
        <v>99.8</v>
      </c>
      <c r="R246" s="180"/>
    </row>
    <row r="247" spans="3:18" ht="15">
      <c r="C247" s="169" t="s">
        <v>195</v>
      </c>
      <c r="D247" s="170"/>
      <c r="E247" s="170"/>
      <c r="F247" s="170"/>
      <c r="G247" s="170"/>
      <c r="H247" s="170"/>
      <c r="I247" s="170"/>
      <c r="J247" s="170"/>
      <c r="K247" s="171">
        <v>664</v>
      </c>
      <c r="L247" s="170"/>
      <c r="M247" s="171">
        <v>664</v>
      </c>
      <c r="N247" s="170"/>
      <c r="O247" s="171">
        <v>424</v>
      </c>
      <c r="P247" s="170"/>
      <c r="Q247" s="172">
        <v>63.86</v>
      </c>
      <c r="R247" s="173"/>
    </row>
    <row r="248" spans="3:18" ht="15">
      <c r="C248" s="169" t="s">
        <v>196</v>
      </c>
      <c r="D248" s="170"/>
      <c r="E248" s="170"/>
      <c r="F248" s="170"/>
      <c r="G248" s="170"/>
      <c r="H248" s="170"/>
      <c r="I248" s="170"/>
      <c r="J248" s="170"/>
      <c r="K248" s="171">
        <v>664</v>
      </c>
      <c r="L248" s="170"/>
      <c r="M248" s="171">
        <v>664</v>
      </c>
      <c r="N248" s="170"/>
      <c r="O248" s="171">
        <v>424</v>
      </c>
      <c r="P248" s="170"/>
      <c r="Q248" s="172">
        <v>63.86</v>
      </c>
      <c r="R248" s="173"/>
    </row>
    <row r="249" spans="3:18" ht="15">
      <c r="C249" s="163" t="s">
        <v>212</v>
      </c>
      <c r="D249" s="155"/>
      <c r="E249" s="164" t="s">
        <v>10</v>
      </c>
      <c r="F249" s="165"/>
      <c r="G249" s="165"/>
      <c r="H249" s="165"/>
      <c r="I249" s="165"/>
      <c r="J249" s="165"/>
      <c r="K249" s="166">
        <v>664</v>
      </c>
      <c r="L249" s="165"/>
      <c r="M249" s="166">
        <v>664</v>
      </c>
      <c r="N249" s="165"/>
      <c r="O249" s="166">
        <v>424</v>
      </c>
      <c r="P249" s="165"/>
      <c r="Q249" s="167">
        <v>63.86</v>
      </c>
      <c r="R249" s="168"/>
    </row>
    <row r="250" spans="3:18" ht="15">
      <c r="C250" s="174" t="s">
        <v>139</v>
      </c>
      <c r="D250" s="175"/>
      <c r="E250" s="176" t="s">
        <v>80</v>
      </c>
      <c r="F250" s="177"/>
      <c r="G250" s="177"/>
      <c r="H250" s="177"/>
      <c r="I250" s="177"/>
      <c r="J250" s="177"/>
      <c r="K250" s="178">
        <v>664</v>
      </c>
      <c r="L250" s="177"/>
      <c r="M250" s="178">
        <v>664</v>
      </c>
      <c r="N250" s="177"/>
      <c r="O250" s="178">
        <v>424</v>
      </c>
      <c r="P250" s="177"/>
      <c r="Q250" s="179">
        <f>Q249</f>
        <v>63.86</v>
      </c>
      <c r="R250" s="180"/>
    </row>
    <row r="251" spans="3:18" ht="15">
      <c r="C251" s="186" t="s">
        <v>259</v>
      </c>
      <c r="D251" s="155"/>
      <c r="E251" s="187" t="s">
        <v>260</v>
      </c>
      <c r="F251" s="165"/>
      <c r="G251" s="165"/>
      <c r="H251" s="165"/>
      <c r="I251" s="165"/>
      <c r="J251" s="165"/>
      <c r="K251" s="188">
        <v>4831</v>
      </c>
      <c r="L251" s="165"/>
      <c r="M251" s="188">
        <v>5036.52</v>
      </c>
      <c r="N251" s="165"/>
      <c r="O251" s="188">
        <v>3952.84</v>
      </c>
      <c r="P251" s="165"/>
      <c r="Q251" s="189">
        <v>78.48</v>
      </c>
      <c r="R251" s="190"/>
    </row>
    <row r="252" spans="3:18" ht="15">
      <c r="C252" s="181" t="s">
        <v>261</v>
      </c>
      <c r="D252" s="155"/>
      <c r="E252" s="182" t="s">
        <v>262</v>
      </c>
      <c r="F252" s="165"/>
      <c r="G252" s="165"/>
      <c r="H252" s="165"/>
      <c r="I252" s="165"/>
      <c r="J252" s="165"/>
      <c r="K252" s="183">
        <v>4831</v>
      </c>
      <c r="L252" s="165"/>
      <c r="M252" s="183">
        <v>5036.52</v>
      </c>
      <c r="N252" s="165"/>
      <c r="O252" s="183">
        <v>3952.84</v>
      </c>
      <c r="P252" s="165"/>
      <c r="Q252" s="184">
        <v>78.48</v>
      </c>
      <c r="R252" s="185"/>
    </row>
    <row r="253" spans="3:18" ht="15">
      <c r="C253" s="169" t="s">
        <v>192</v>
      </c>
      <c r="D253" s="170"/>
      <c r="E253" s="170"/>
      <c r="F253" s="170"/>
      <c r="G253" s="170"/>
      <c r="H253" s="170"/>
      <c r="I253" s="170"/>
      <c r="J253" s="170"/>
      <c r="K253" s="171">
        <v>2442</v>
      </c>
      <c r="L253" s="170"/>
      <c r="M253" s="171">
        <v>2889</v>
      </c>
      <c r="N253" s="170"/>
      <c r="O253" s="171">
        <v>2437.82</v>
      </c>
      <c r="P253" s="170"/>
      <c r="Q253" s="172">
        <v>84.38</v>
      </c>
      <c r="R253" s="173"/>
    </row>
    <row r="254" spans="3:18" ht="15">
      <c r="C254" s="169" t="s">
        <v>193</v>
      </c>
      <c r="D254" s="170"/>
      <c r="E254" s="170"/>
      <c r="F254" s="170"/>
      <c r="G254" s="170"/>
      <c r="H254" s="170"/>
      <c r="I254" s="170"/>
      <c r="J254" s="170"/>
      <c r="K254" s="171">
        <v>2442</v>
      </c>
      <c r="L254" s="170"/>
      <c r="M254" s="171">
        <v>2889</v>
      </c>
      <c r="N254" s="170"/>
      <c r="O254" s="171">
        <v>2437.82</v>
      </c>
      <c r="P254" s="170"/>
      <c r="Q254" s="172">
        <v>84.38</v>
      </c>
      <c r="R254" s="173"/>
    </row>
    <row r="255" spans="3:18" ht="15">
      <c r="C255" s="163" t="s">
        <v>212</v>
      </c>
      <c r="D255" s="155"/>
      <c r="E255" s="164" t="s">
        <v>10</v>
      </c>
      <c r="F255" s="165"/>
      <c r="G255" s="165"/>
      <c r="H255" s="165"/>
      <c r="I255" s="165"/>
      <c r="J255" s="165"/>
      <c r="K255" s="166">
        <v>2442</v>
      </c>
      <c r="L255" s="165"/>
      <c r="M255" s="166">
        <v>2889</v>
      </c>
      <c r="N255" s="165"/>
      <c r="O255" s="166">
        <v>2437.82</v>
      </c>
      <c r="P255" s="165"/>
      <c r="Q255" s="167">
        <v>84.38</v>
      </c>
      <c r="R255" s="168"/>
    </row>
    <row r="256" spans="3:18" ht="15">
      <c r="C256" s="174" t="s">
        <v>129</v>
      </c>
      <c r="D256" s="175"/>
      <c r="E256" s="176" t="s">
        <v>67</v>
      </c>
      <c r="F256" s="177"/>
      <c r="G256" s="177"/>
      <c r="H256" s="177"/>
      <c r="I256" s="177"/>
      <c r="J256" s="177"/>
      <c r="K256" s="178">
        <v>199</v>
      </c>
      <c r="L256" s="177"/>
      <c r="M256" s="178">
        <v>199</v>
      </c>
      <c r="N256" s="177"/>
      <c r="O256" s="178">
        <v>50.73</v>
      </c>
      <c r="P256" s="177"/>
      <c r="Q256" s="191">
        <f>(O256/M256)*100</f>
        <v>25.49246231155779</v>
      </c>
      <c r="R256" s="192"/>
    </row>
    <row r="257" spans="3:18" ht="15">
      <c r="C257" s="174" t="s">
        <v>130</v>
      </c>
      <c r="D257" s="175"/>
      <c r="E257" s="176" t="s">
        <v>69</v>
      </c>
      <c r="F257" s="177"/>
      <c r="G257" s="177"/>
      <c r="H257" s="177"/>
      <c r="I257" s="177"/>
      <c r="J257" s="177"/>
      <c r="K257" s="178">
        <v>265</v>
      </c>
      <c r="L257" s="177"/>
      <c r="M257" s="178">
        <v>45</v>
      </c>
      <c r="N257" s="177"/>
      <c r="O257" s="178">
        <v>39.58</v>
      </c>
      <c r="P257" s="177"/>
      <c r="Q257" s="191">
        <f>(O257/M257)*100</f>
        <v>87.95555555555555</v>
      </c>
      <c r="R257" s="192"/>
    </row>
    <row r="258" spans="3:18" ht="15">
      <c r="C258" s="174" t="s">
        <v>139</v>
      </c>
      <c r="D258" s="175"/>
      <c r="E258" s="176" t="s">
        <v>80</v>
      </c>
      <c r="F258" s="177"/>
      <c r="G258" s="177"/>
      <c r="H258" s="177"/>
      <c r="I258" s="177"/>
      <c r="J258" s="177"/>
      <c r="K258" s="178">
        <v>1208</v>
      </c>
      <c r="L258" s="177"/>
      <c r="M258" s="178">
        <v>1875</v>
      </c>
      <c r="N258" s="177"/>
      <c r="O258" s="178">
        <v>1787.5</v>
      </c>
      <c r="P258" s="177"/>
      <c r="Q258" s="191">
        <f>(O258/M258)*100</f>
        <v>95.33333333333334</v>
      </c>
      <c r="R258" s="192"/>
    </row>
    <row r="259" spans="3:18" ht="15">
      <c r="C259" s="174" t="s">
        <v>141</v>
      </c>
      <c r="D259" s="175"/>
      <c r="E259" s="176" t="s">
        <v>86</v>
      </c>
      <c r="F259" s="177"/>
      <c r="G259" s="177"/>
      <c r="H259" s="177"/>
      <c r="I259" s="177"/>
      <c r="J259" s="177"/>
      <c r="K259" s="178">
        <v>637</v>
      </c>
      <c r="L259" s="177"/>
      <c r="M259" s="178">
        <v>637</v>
      </c>
      <c r="N259" s="177"/>
      <c r="O259" s="178">
        <v>427.02</v>
      </c>
      <c r="P259" s="177"/>
      <c r="Q259" s="191">
        <f>(O259/M259)*100</f>
        <v>67.03610675039246</v>
      </c>
      <c r="R259" s="192"/>
    </row>
    <row r="260" spans="3:18" ht="15">
      <c r="C260" s="174" t="s">
        <v>144</v>
      </c>
      <c r="D260" s="175"/>
      <c r="E260" s="176" t="s">
        <v>83</v>
      </c>
      <c r="F260" s="177"/>
      <c r="G260" s="177"/>
      <c r="H260" s="177"/>
      <c r="I260" s="177"/>
      <c r="J260" s="177"/>
      <c r="K260" s="178">
        <v>133</v>
      </c>
      <c r="L260" s="177"/>
      <c r="M260" s="178">
        <v>133</v>
      </c>
      <c r="N260" s="177"/>
      <c r="O260" s="178">
        <v>132.99</v>
      </c>
      <c r="P260" s="177"/>
      <c r="Q260" s="191">
        <f>(O260/M260)*100</f>
        <v>99.99248120300751</v>
      </c>
      <c r="R260" s="192"/>
    </row>
    <row r="261" spans="3:18" ht="15">
      <c r="C261" s="169" t="s">
        <v>197</v>
      </c>
      <c r="D261" s="170"/>
      <c r="E261" s="170"/>
      <c r="F261" s="170"/>
      <c r="G261" s="170"/>
      <c r="H261" s="170"/>
      <c r="I261" s="170"/>
      <c r="J261" s="170"/>
      <c r="K261" s="171">
        <v>2389</v>
      </c>
      <c r="L261" s="170"/>
      <c r="M261" s="171">
        <v>2147.52</v>
      </c>
      <c r="N261" s="170"/>
      <c r="O261" s="171">
        <v>1515.02</v>
      </c>
      <c r="P261" s="170"/>
      <c r="Q261" s="172">
        <v>70.55</v>
      </c>
      <c r="R261" s="173"/>
    </row>
    <row r="262" spans="3:18" ht="15">
      <c r="C262" s="169" t="s">
        <v>198</v>
      </c>
      <c r="D262" s="170"/>
      <c r="E262" s="170"/>
      <c r="F262" s="170"/>
      <c r="G262" s="170"/>
      <c r="H262" s="170"/>
      <c r="I262" s="170"/>
      <c r="J262" s="170"/>
      <c r="K262" s="171">
        <v>2389</v>
      </c>
      <c r="L262" s="170"/>
      <c r="M262" s="171">
        <v>2147.52</v>
      </c>
      <c r="N262" s="170"/>
      <c r="O262" s="171">
        <v>1515.02</v>
      </c>
      <c r="P262" s="170"/>
      <c r="Q262" s="172">
        <v>70.55</v>
      </c>
      <c r="R262" s="173"/>
    </row>
    <row r="263" spans="3:18" ht="15">
      <c r="C263" s="163" t="s">
        <v>212</v>
      </c>
      <c r="D263" s="155"/>
      <c r="E263" s="164" t="s">
        <v>10</v>
      </c>
      <c r="F263" s="165"/>
      <c r="G263" s="165"/>
      <c r="H263" s="165"/>
      <c r="I263" s="165"/>
      <c r="J263" s="165"/>
      <c r="K263" s="166">
        <v>2389</v>
      </c>
      <c r="L263" s="165"/>
      <c r="M263" s="166">
        <v>2147.52</v>
      </c>
      <c r="N263" s="165"/>
      <c r="O263" s="166">
        <v>1515.02</v>
      </c>
      <c r="P263" s="165"/>
      <c r="Q263" s="167">
        <v>70.55</v>
      </c>
      <c r="R263" s="168"/>
    </row>
    <row r="264" spans="3:18" ht="15">
      <c r="C264" s="174" t="s">
        <v>124</v>
      </c>
      <c r="D264" s="175"/>
      <c r="E264" s="176" t="s">
        <v>74</v>
      </c>
      <c r="F264" s="177"/>
      <c r="G264" s="177"/>
      <c r="H264" s="177"/>
      <c r="I264" s="177"/>
      <c r="J264" s="177"/>
      <c r="K264" s="178">
        <v>133</v>
      </c>
      <c r="L264" s="177"/>
      <c r="M264" s="178">
        <v>0</v>
      </c>
      <c r="N264" s="177"/>
      <c r="O264" s="178">
        <v>0</v>
      </c>
      <c r="P264" s="177"/>
      <c r="Q264" s="179">
        <v>0</v>
      </c>
      <c r="R264" s="180"/>
    </row>
    <row r="265" spans="3:18" ht="15">
      <c r="C265" s="174" t="s">
        <v>137</v>
      </c>
      <c r="D265" s="175"/>
      <c r="E265" s="176" t="s">
        <v>78</v>
      </c>
      <c r="F265" s="177"/>
      <c r="G265" s="177"/>
      <c r="H265" s="177"/>
      <c r="I265" s="177"/>
      <c r="J265" s="177"/>
      <c r="K265" s="178">
        <v>796</v>
      </c>
      <c r="L265" s="177"/>
      <c r="M265" s="178">
        <v>987.52</v>
      </c>
      <c r="N265" s="177"/>
      <c r="O265" s="178">
        <v>387.52</v>
      </c>
      <c r="P265" s="177"/>
      <c r="Q265" s="191">
        <f>(O265/M265)*100</f>
        <v>39.241736876215164</v>
      </c>
      <c r="R265" s="192"/>
    </row>
    <row r="266" spans="3:18" ht="15">
      <c r="C266" s="174" t="s">
        <v>139</v>
      </c>
      <c r="D266" s="175"/>
      <c r="E266" s="176" t="s">
        <v>80</v>
      </c>
      <c r="F266" s="177"/>
      <c r="G266" s="177"/>
      <c r="H266" s="177"/>
      <c r="I266" s="177"/>
      <c r="J266" s="177"/>
      <c r="K266" s="178">
        <v>1460</v>
      </c>
      <c r="L266" s="177"/>
      <c r="M266" s="178">
        <v>1160</v>
      </c>
      <c r="N266" s="177"/>
      <c r="O266" s="178">
        <v>1127.5</v>
      </c>
      <c r="P266" s="177"/>
      <c r="Q266" s="191">
        <f>(O266/M266)*100</f>
        <v>97.19827586206897</v>
      </c>
      <c r="R266" s="192"/>
    </row>
    <row r="267" spans="3:18" ht="15">
      <c r="C267" s="186" t="s">
        <v>263</v>
      </c>
      <c r="D267" s="155"/>
      <c r="E267" s="187" t="s">
        <v>264</v>
      </c>
      <c r="F267" s="165"/>
      <c r="G267" s="165"/>
      <c r="H267" s="165"/>
      <c r="I267" s="165"/>
      <c r="J267" s="165"/>
      <c r="K267" s="188">
        <v>1924</v>
      </c>
      <c r="L267" s="165"/>
      <c r="M267" s="188">
        <v>0</v>
      </c>
      <c r="N267" s="165"/>
      <c r="O267" s="188">
        <v>0</v>
      </c>
      <c r="P267" s="165"/>
      <c r="Q267" s="189">
        <v>0</v>
      </c>
      <c r="R267" s="190"/>
    </row>
    <row r="268" spans="3:18" ht="15">
      <c r="C268" s="181" t="s">
        <v>265</v>
      </c>
      <c r="D268" s="155"/>
      <c r="E268" s="182" t="s">
        <v>266</v>
      </c>
      <c r="F268" s="165"/>
      <c r="G268" s="165"/>
      <c r="H268" s="165"/>
      <c r="I268" s="165"/>
      <c r="J268" s="165"/>
      <c r="K268" s="183">
        <v>1924</v>
      </c>
      <c r="L268" s="165"/>
      <c r="M268" s="183">
        <v>0</v>
      </c>
      <c r="N268" s="165"/>
      <c r="O268" s="183">
        <v>0</v>
      </c>
      <c r="P268" s="165"/>
      <c r="Q268" s="184">
        <v>0</v>
      </c>
      <c r="R268" s="185"/>
    </row>
    <row r="269" spans="3:18" ht="15">
      <c r="C269" s="169" t="s">
        <v>192</v>
      </c>
      <c r="D269" s="170"/>
      <c r="E269" s="170"/>
      <c r="F269" s="170"/>
      <c r="G269" s="170"/>
      <c r="H269" s="170"/>
      <c r="I269" s="170"/>
      <c r="J269" s="170"/>
      <c r="K269" s="171">
        <v>1924</v>
      </c>
      <c r="L269" s="170"/>
      <c r="M269" s="171">
        <v>0</v>
      </c>
      <c r="N269" s="170"/>
      <c r="O269" s="171">
        <v>0</v>
      </c>
      <c r="P269" s="170"/>
      <c r="Q269" s="172">
        <v>0</v>
      </c>
      <c r="R269" s="173"/>
    </row>
    <row r="270" spans="3:18" ht="15">
      <c r="C270" s="169" t="s">
        <v>193</v>
      </c>
      <c r="D270" s="170"/>
      <c r="E270" s="170"/>
      <c r="F270" s="170"/>
      <c r="G270" s="170"/>
      <c r="H270" s="170"/>
      <c r="I270" s="170"/>
      <c r="J270" s="170"/>
      <c r="K270" s="171">
        <v>1924</v>
      </c>
      <c r="L270" s="170"/>
      <c r="M270" s="171">
        <v>0</v>
      </c>
      <c r="N270" s="170"/>
      <c r="O270" s="171">
        <v>0</v>
      </c>
      <c r="P270" s="170"/>
      <c r="Q270" s="172">
        <v>0</v>
      </c>
      <c r="R270" s="173"/>
    </row>
    <row r="271" spans="3:18" ht="15">
      <c r="C271" s="163" t="s">
        <v>212</v>
      </c>
      <c r="D271" s="155"/>
      <c r="E271" s="164" t="s">
        <v>10</v>
      </c>
      <c r="F271" s="165"/>
      <c r="G271" s="165"/>
      <c r="H271" s="165"/>
      <c r="I271" s="165"/>
      <c r="J271" s="165"/>
      <c r="K271" s="166">
        <v>1924</v>
      </c>
      <c r="L271" s="165"/>
      <c r="M271" s="166">
        <v>0</v>
      </c>
      <c r="N271" s="165"/>
      <c r="O271" s="166">
        <v>0</v>
      </c>
      <c r="P271" s="165"/>
      <c r="Q271" s="167">
        <v>0</v>
      </c>
      <c r="R271" s="168"/>
    </row>
    <row r="272" spans="3:18" ht="15">
      <c r="C272" s="174" t="s">
        <v>124</v>
      </c>
      <c r="D272" s="175"/>
      <c r="E272" s="176" t="s">
        <v>74</v>
      </c>
      <c r="F272" s="177"/>
      <c r="G272" s="177"/>
      <c r="H272" s="177"/>
      <c r="I272" s="177"/>
      <c r="J272" s="177"/>
      <c r="K272" s="178">
        <v>66</v>
      </c>
      <c r="L272" s="177"/>
      <c r="M272" s="178">
        <v>0</v>
      </c>
      <c r="N272" s="177"/>
      <c r="O272" s="178">
        <v>0</v>
      </c>
      <c r="P272" s="177"/>
      <c r="Q272" s="179">
        <v>0</v>
      </c>
      <c r="R272" s="180"/>
    </row>
    <row r="273" spans="3:18" ht="15">
      <c r="C273" s="174" t="s">
        <v>137</v>
      </c>
      <c r="D273" s="175"/>
      <c r="E273" s="176" t="s">
        <v>78</v>
      </c>
      <c r="F273" s="177"/>
      <c r="G273" s="177"/>
      <c r="H273" s="177"/>
      <c r="I273" s="177"/>
      <c r="J273" s="177"/>
      <c r="K273" s="178">
        <v>266</v>
      </c>
      <c r="L273" s="177"/>
      <c r="M273" s="178">
        <v>0</v>
      </c>
      <c r="N273" s="177"/>
      <c r="O273" s="178">
        <v>0</v>
      </c>
      <c r="P273" s="177"/>
      <c r="Q273" s="179">
        <v>0</v>
      </c>
      <c r="R273" s="180"/>
    </row>
    <row r="274" spans="3:18" ht="15">
      <c r="C274" s="174" t="s">
        <v>139</v>
      </c>
      <c r="D274" s="175"/>
      <c r="E274" s="176" t="s">
        <v>80</v>
      </c>
      <c r="F274" s="177"/>
      <c r="G274" s="177"/>
      <c r="H274" s="177"/>
      <c r="I274" s="177"/>
      <c r="J274" s="177"/>
      <c r="K274" s="178">
        <v>796</v>
      </c>
      <c r="L274" s="177"/>
      <c r="M274" s="178">
        <v>0</v>
      </c>
      <c r="N274" s="177"/>
      <c r="O274" s="178">
        <v>0</v>
      </c>
      <c r="P274" s="177"/>
      <c r="Q274" s="179">
        <v>0</v>
      </c>
      <c r="R274" s="180"/>
    </row>
    <row r="275" spans="3:18" ht="15">
      <c r="C275" s="174" t="s">
        <v>144</v>
      </c>
      <c r="D275" s="175"/>
      <c r="E275" s="176" t="s">
        <v>83</v>
      </c>
      <c r="F275" s="177"/>
      <c r="G275" s="177"/>
      <c r="H275" s="177"/>
      <c r="I275" s="177"/>
      <c r="J275" s="177"/>
      <c r="K275" s="178">
        <v>796</v>
      </c>
      <c r="L275" s="177"/>
      <c r="M275" s="178">
        <v>0</v>
      </c>
      <c r="N275" s="177"/>
      <c r="O275" s="178">
        <v>0</v>
      </c>
      <c r="P275" s="177"/>
      <c r="Q275" s="179">
        <v>0</v>
      </c>
      <c r="R275" s="180"/>
    </row>
    <row r="276" spans="3:18" ht="15">
      <c r="C276" s="186" t="s">
        <v>267</v>
      </c>
      <c r="D276" s="155"/>
      <c r="E276" s="187" t="s">
        <v>268</v>
      </c>
      <c r="F276" s="165"/>
      <c r="G276" s="165"/>
      <c r="H276" s="165"/>
      <c r="I276" s="165"/>
      <c r="J276" s="165"/>
      <c r="K276" s="188">
        <v>1195</v>
      </c>
      <c r="L276" s="165"/>
      <c r="M276" s="188">
        <v>2778</v>
      </c>
      <c r="N276" s="165"/>
      <c r="O276" s="188">
        <v>2774.68</v>
      </c>
      <c r="P276" s="165"/>
      <c r="Q276" s="189">
        <v>99.88</v>
      </c>
      <c r="R276" s="190"/>
    </row>
    <row r="277" spans="3:18" ht="15">
      <c r="C277" s="181" t="s">
        <v>269</v>
      </c>
      <c r="D277" s="155"/>
      <c r="E277" s="182" t="s">
        <v>270</v>
      </c>
      <c r="F277" s="165"/>
      <c r="G277" s="165"/>
      <c r="H277" s="165"/>
      <c r="I277" s="165"/>
      <c r="J277" s="165"/>
      <c r="K277" s="183">
        <v>1195</v>
      </c>
      <c r="L277" s="165"/>
      <c r="M277" s="183">
        <v>2778</v>
      </c>
      <c r="N277" s="165"/>
      <c r="O277" s="183">
        <v>2774.68</v>
      </c>
      <c r="P277" s="165"/>
      <c r="Q277" s="184">
        <v>99.88</v>
      </c>
      <c r="R277" s="185"/>
    </row>
    <row r="278" spans="3:18" ht="15">
      <c r="C278" s="169" t="s">
        <v>192</v>
      </c>
      <c r="D278" s="170"/>
      <c r="E278" s="170"/>
      <c r="F278" s="170"/>
      <c r="G278" s="170"/>
      <c r="H278" s="170"/>
      <c r="I278" s="170"/>
      <c r="J278" s="170"/>
      <c r="K278" s="171">
        <v>531</v>
      </c>
      <c r="L278" s="170"/>
      <c r="M278" s="171">
        <v>1183</v>
      </c>
      <c r="N278" s="170"/>
      <c r="O278" s="171">
        <v>1182.01</v>
      </c>
      <c r="P278" s="170"/>
      <c r="Q278" s="172">
        <v>99.92</v>
      </c>
      <c r="R278" s="173"/>
    </row>
    <row r="279" spans="3:18" ht="15">
      <c r="C279" s="169" t="s">
        <v>193</v>
      </c>
      <c r="D279" s="170"/>
      <c r="E279" s="170"/>
      <c r="F279" s="170"/>
      <c r="G279" s="170"/>
      <c r="H279" s="170"/>
      <c r="I279" s="170"/>
      <c r="J279" s="170"/>
      <c r="K279" s="171">
        <v>531</v>
      </c>
      <c r="L279" s="170"/>
      <c r="M279" s="171">
        <v>1183</v>
      </c>
      <c r="N279" s="170"/>
      <c r="O279" s="171">
        <v>1182.01</v>
      </c>
      <c r="P279" s="170"/>
      <c r="Q279" s="172">
        <v>99.92</v>
      </c>
      <c r="R279" s="173"/>
    </row>
    <row r="280" spans="3:18" ht="15">
      <c r="C280" s="163" t="s">
        <v>212</v>
      </c>
      <c r="D280" s="155"/>
      <c r="E280" s="164" t="s">
        <v>10</v>
      </c>
      <c r="F280" s="165"/>
      <c r="G280" s="165"/>
      <c r="H280" s="165"/>
      <c r="I280" s="165"/>
      <c r="J280" s="165"/>
      <c r="K280" s="166">
        <v>531</v>
      </c>
      <c r="L280" s="165"/>
      <c r="M280" s="166">
        <v>1183</v>
      </c>
      <c r="N280" s="165"/>
      <c r="O280" s="166">
        <v>1182.01</v>
      </c>
      <c r="P280" s="165"/>
      <c r="Q280" s="167">
        <v>99.92</v>
      </c>
      <c r="R280" s="168"/>
    </row>
    <row r="281" spans="3:18" ht="15">
      <c r="C281" s="174" t="s">
        <v>133</v>
      </c>
      <c r="D281" s="175"/>
      <c r="E281" s="176" t="s">
        <v>73</v>
      </c>
      <c r="F281" s="177"/>
      <c r="G281" s="177"/>
      <c r="H281" s="177"/>
      <c r="I281" s="177"/>
      <c r="J281" s="177"/>
      <c r="K281" s="178">
        <v>398</v>
      </c>
      <c r="L281" s="177"/>
      <c r="M281" s="178">
        <v>0</v>
      </c>
      <c r="N281" s="177"/>
      <c r="O281" s="178">
        <v>0</v>
      </c>
      <c r="P281" s="177"/>
      <c r="Q281" s="179">
        <v>0</v>
      </c>
      <c r="R281" s="180"/>
    </row>
    <row r="282" spans="3:18" ht="15">
      <c r="C282" s="174" t="s">
        <v>139</v>
      </c>
      <c r="D282" s="175"/>
      <c r="E282" s="176" t="s">
        <v>80</v>
      </c>
      <c r="F282" s="177"/>
      <c r="G282" s="177"/>
      <c r="H282" s="177"/>
      <c r="I282" s="177"/>
      <c r="J282" s="177"/>
      <c r="K282" s="178">
        <v>133</v>
      </c>
      <c r="L282" s="177"/>
      <c r="M282" s="178">
        <v>1183</v>
      </c>
      <c r="N282" s="177"/>
      <c r="O282" s="178">
        <v>1182.01</v>
      </c>
      <c r="P282" s="177"/>
      <c r="Q282" s="191">
        <f>(O282/M282)*100</f>
        <v>99.91631445477599</v>
      </c>
      <c r="R282" s="192"/>
    </row>
    <row r="283" spans="3:18" ht="15">
      <c r="C283" s="169" t="s">
        <v>197</v>
      </c>
      <c r="D283" s="170"/>
      <c r="E283" s="170"/>
      <c r="F283" s="170"/>
      <c r="G283" s="170"/>
      <c r="H283" s="170"/>
      <c r="I283" s="170"/>
      <c r="J283" s="170"/>
      <c r="K283" s="171">
        <v>664</v>
      </c>
      <c r="L283" s="170"/>
      <c r="M283" s="171">
        <v>1595</v>
      </c>
      <c r="N283" s="170"/>
      <c r="O283" s="171">
        <v>1592.67</v>
      </c>
      <c r="P283" s="170"/>
      <c r="Q283" s="172">
        <v>99.85</v>
      </c>
      <c r="R283" s="173"/>
    </row>
    <row r="284" spans="3:18" ht="15">
      <c r="C284" s="169" t="s">
        <v>198</v>
      </c>
      <c r="D284" s="170"/>
      <c r="E284" s="170"/>
      <c r="F284" s="170"/>
      <c r="G284" s="170"/>
      <c r="H284" s="170"/>
      <c r="I284" s="170"/>
      <c r="J284" s="170"/>
      <c r="K284" s="171">
        <v>664</v>
      </c>
      <c r="L284" s="170"/>
      <c r="M284" s="171">
        <v>1595</v>
      </c>
      <c r="N284" s="170"/>
      <c r="O284" s="171">
        <v>1592.67</v>
      </c>
      <c r="P284" s="170"/>
      <c r="Q284" s="172">
        <v>99.85</v>
      </c>
      <c r="R284" s="173"/>
    </row>
    <row r="285" spans="3:18" ht="15">
      <c r="C285" s="163" t="s">
        <v>212</v>
      </c>
      <c r="D285" s="155"/>
      <c r="E285" s="164" t="s">
        <v>10</v>
      </c>
      <c r="F285" s="165"/>
      <c r="G285" s="165"/>
      <c r="H285" s="165"/>
      <c r="I285" s="165"/>
      <c r="J285" s="165"/>
      <c r="K285" s="166">
        <v>664</v>
      </c>
      <c r="L285" s="165"/>
      <c r="M285" s="166">
        <v>1595</v>
      </c>
      <c r="N285" s="165"/>
      <c r="O285" s="166">
        <v>1592.67</v>
      </c>
      <c r="P285" s="165"/>
      <c r="Q285" s="167">
        <v>99.85</v>
      </c>
      <c r="R285" s="168"/>
    </row>
    <row r="286" spans="3:18" ht="15">
      <c r="C286" s="174" t="s">
        <v>133</v>
      </c>
      <c r="D286" s="175"/>
      <c r="E286" s="176" t="s">
        <v>73</v>
      </c>
      <c r="F286" s="177"/>
      <c r="G286" s="177"/>
      <c r="H286" s="177"/>
      <c r="I286" s="177"/>
      <c r="J286" s="177"/>
      <c r="K286" s="178">
        <v>664</v>
      </c>
      <c r="L286" s="177"/>
      <c r="M286" s="178">
        <v>0</v>
      </c>
      <c r="N286" s="177"/>
      <c r="O286" s="178">
        <v>0</v>
      </c>
      <c r="P286" s="177"/>
      <c r="Q286" s="179">
        <v>0</v>
      </c>
      <c r="R286" s="180"/>
    </row>
    <row r="287" spans="3:18" ht="15">
      <c r="C287" s="174" t="s">
        <v>139</v>
      </c>
      <c r="D287" s="175"/>
      <c r="E287" s="176" t="s">
        <v>80</v>
      </c>
      <c r="F287" s="177"/>
      <c r="G287" s="177"/>
      <c r="H287" s="177"/>
      <c r="I287" s="177"/>
      <c r="J287" s="177"/>
      <c r="K287" s="178">
        <v>0</v>
      </c>
      <c r="L287" s="177"/>
      <c r="M287" s="178">
        <v>405</v>
      </c>
      <c r="N287" s="177"/>
      <c r="O287" s="178">
        <v>404.03</v>
      </c>
      <c r="P287" s="177"/>
      <c r="Q287" s="191">
        <f>(O287/M287)*100</f>
        <v>99.76049382716049</v>
      </c>
      <c r="R287" s="192"/>
    </row>
    <row r="288" spans="3:18" ht="15">
      <c r="C288" s="174" t="s">
        <v>144</v>
      </c>
      <c r="D288" s="175"/>
      <c r="E288" s="176" t="s">
        <v>83</v>
      </c>
      <c r="F288" s="177"/>
      <c r="G288" s="177"/>
      <c r="H288" s="177"/>
      <c r="I288" s="177"/>
      <c r="J288" s="177"/>
      <c r="K288" s="178">
        <v>0</v>
      </c>
      <c r="L288" s="177"/>
      <c r="M288" s="178">
        <v>1190</v>
      </c>
      <c r="N288" s="177"/>
      <c r="O288" s="178">
        <v>1188.64</v>
      </c>
      <c r="P288" s="177"/>
      <c r="Q288" s="191">
        <f>(O288/M288)*100</f>
        <v>99.88571428571429</v>
      </c>
      <c r="R288" s="192"/>
    </row>
    <row r="289" spans="3:18" ht="15">
      <c r="C289" s="186" t="s">
        <v>271</v>
      </c>
      <c r="D289" s="155"/>
      <c r="E289" s="187" t="s">
        <v>272</v>
      </c>
      <c r="F289" s="165"/>
      <c r="G289" s="165"/>
      <c r="H289" s="165"/>
      <c r="I289" s="165"/>
      <c r="J289" s="165"/>
      <c r="K289" s="188">
        <v>1194</v>
      </c>
      <c r="L289" s="165"/>
      <c r="M289" s="188">
        <v>2296</v>
      </c>
      <c r="N289" s="165"/>
      <c r="O289" s="188">
        <v>1374.32</v>
      </c>
      <c r="P289" s="165"/>
      <c r="Q289" s="189">
        <v>59.86</v>
      </c>
      <c r="R289" s="190"/>
    </row>
    <row r="290" spans="3:18" ht="15">
      <c r="C290" s="181" t="s">
        <v>273</v>
      </c>
      <c r="D290" s="155"/>
      <c r="E290" s="182" t="s">
        <v>274</v>
      </c>
      <c r="F290" s="165"/>
      <c r="G290" s="165"/>
      <c r="H290" s="165"/>
      <c r="I290" s="165"/>
      <c r="J290" s="165"/>
      <c r="K290" s="183">
        <v>1194</v>
      </c>
      <c r="L290" s="165"/>
      <c r="M290" s="183">
        <v>2296</v>
      </c>
      <c r="N290" s="165"/>
      <c r="O290" s="183">
        <v>1374.32</v>
      </c>
      <c r="P290" s="165"/>
      <c r="Q290" s="184">
        <v>59.86</v>
      </c>
      <c r="R290" s="185"/>
    </row>
    <row r="291" spans="3:18" ht="15">
      <c r="C291" s="169" t="s">
        <v>192</v>
      </c>
      <c r="D291" s="170"/>
      <c r="E291" s="170"/>
      <c r="F291" s="170"/>
      <c r="G291" s="170"/>
      <c r="H291" s="170"/>
      <c r="I291" s="170"/>
      <c r="J291" s="170"/>
      <c r="K291" s="171">
        <v>1194</v>
      </c>
      <c r="L291" s="170"/>
      <c r="M291" s="171">
        <v>2296</v>
      </c>
      <c r="N291" s="170"/>
      <c r="O291" s="171">
        <v>1374.32</v>
      </c>
      <c r="P291" s="170"/>
      <c r="Q291" s="172">
        <v>59.86</v>
      </c>
      <c r="R291" s="173"/>
    </row>
    <row r="292" spans="3:18" ht="15">
      <c r="C292" s="169" t="s">
        <v>193</v>
      </c>
      <c r="D292" s="170"/>
      <c r="E292" s="170"/>
      <c r="F292" s="170"/>
      <c r="G292" s="170"/>
      <c r="H292" s="170"/>
      <c r="I292" s="170"/>
      <c r="J292" s="170"/>
      <c r="K292" s="171">
        <v>1194</v>
      </c>
      <c r="L292" s="170"/>
      <c r="M292" s="171">
        <v>2296</v>
      </c>
      <c r="N292" s="170"/>
      <c r="O292" s="171">
        <v>1374.32</v>
      </c>
      <c r="P292" s="170"/>
      <c r="Q292" s="172">
        <v>59.86</v>
      </c>
      <c r="R292" s="173"/>
    </row>
    <row r="293" spans="3:18" ht="15">
      <c r="C293" s="163" t="s">
        <v>212</v>
      </c>
      <c r="D293" s="155"/>
      <c r="E293" s="164" t="s">
        <v>10</v>
      </c>
      <c r="F293" s="165"/>
      <c r="G293" s="165"/>
      <c r="H293" s="165"/>
      <c r="I293" s="165"/>
      <c r="J293" s="165"/>
      <c r="K293" s="166">
        <v>1194</v>
      </c>
      <c r="L293" s="165"/>
      <c r="M293" s="166">
        <v>2296</v>
      </c>
      <c r="N293" s="165"/>
      <c r="O293" s="166">
        <v>1374.32</v>
      </c>
      <c r="P293" s="165"/>
      <c r="Q293" s="167">
        <v>59.86</v>
      </c>
      <c r="R293" s="168"/>
    </row>
    <row r="294" spans="3:18" ht="15">
      <c r="C294" s="174" t="s">
        <v>137</v>
      </c>
      <c r="D294" s="175"/>
      <c r="E294" s="176" t="s">
        <v>78</v>
      </c>
      <c r="F294" s="177"/>
      <c r="G294" s="177"/>
      <c r="H294" s="177"/>
      <c r="I294" s="177"/>
      <c r="J294" s="177"/>
      <c r="K294" s="178">
        <v>796</v>
      </c>
      <c r="L294" s="177"/>
      <c r="M294" s="178">
        <v>796</v>
      </c>
      <c r="N294" s="177"/>
      <c r="O294" s="178">
        <v>661.82</v>
      </c>
      <c r="P294" s="177"/>
      <c r="Q294" s="191">
        <f>(O294/M294)*100</f>
        <v>83.14321608040201</v>
      </c>
      <c r="R294" s="192"/>
    </row>
    <row r="295" spans="3:18" ht="15">
      <c r="C295" s="174" t="s">
        <v>144</v>
      </c>
      <c r="D295" s="175"/>
      <c r="E295" s="176" t="s">
        <v>83</v>
      </c>
      <c r="F295" s="177"/>
      <c r="G295" s="177"/>
      <c r="H295" s="177"/>
      <c r="I295" s="177"/>
      <c r="J295" s="177"/>
      <c r="K295" s="178">
        <v>398</v>
      </c>
      <c r="L295" s="177"/>
      <c r="M295" s="178">
        <v>1500</v>
      </c>
      <c r="N295" s="177"/>
      <c r="O295" s="178">
        <v>712.5</v>
      </c>
      <c r="P295" s="177"/>
      <c r="Q295" s="191">
        <f>(O295/M295)*100</f>
        <v>47.5</v>
      </c>
      <c r="R295" s="192"/>
    </row>
    <row r="296" spans="3:18" ht="15">
      <c r="C296" s="186" t="s">
        <v>275</v>
      </c>
      <c r="D296" s="155"/>
      <c r="E296" s="187" t="s">
        <v>276</v>
      </c>
      <c r="F296" s="165"/>
      <c r="G296" s="165"/>
      <c r="H296" s="165"/>
      <c r="I296" s="165"/>
      <c r="J296" s="165"/>
      <c r="K296" s="188">
        <v>929</v>
      </c>
      <c r="L296" s="165"/>
      <c r="M296" s="188">
        <v>298</v>
      </c>
      <c r="N296" s="165"/>
      <c r="O296" s="188">
        <v>296.36</v>
      </c>
      <c r="P296" s="165"/>
      <c r="Q296" s="189">
        <v>99.45</v>
      </c>
      <c r="R296" s="190"/>
    </row>
    <row r="297" spans="3:18" ht="15">
      <c r="C297" s="181" t="s">
        <v>277</v>
      </c>
      <c r="D297" s="155"/>
      <c r="E297" s="182" t="s">
        <v>278</v>
      </c>
      <c r="F297" s="165"/>
      <c r="G297" s="165"/>
      <c r="H297" s="165"/>
      <c r="I297" s="165"/>
      <c r="J297" s="165"/>
      <c r="K297" s="183">
        <v>929</v>
      </c>
      <c r="L297" s="165"/>
      <c r="M297" s="183">
        <v>298</v>
      </c>
      <c r="N297" s="165"/>
      <c r="O297" s="183">
        <v>296.36</v>
      </c>
      <c r="P297" s="165"/>
      <c r="Q297" s="184">
        <v>99.45</v>
      </c>
      <c r="R297" s="185"/>
    </row>
    <row r="298" spans="3:18" ht="15">
      <c r="C298" s="169" t="s">
        <v>192</v>
      </c>
      <c r="D298" s="170"/>
      <c r="E298" s="170"/>
      <c r="F298" s="170"/>
      <c r="G298" s="170"/>
      <c r="H298" s="170"/>
      <c r="I298" s="170"/>
      <c r="J298" s="170"/>
      <c r="K298" s="171">
        <v>929</v>
      </c>
      <c r="L298" s="170"/>
      <c r="M298" s="171">
        <v>298</v>
      </c>
      <c r="N298" s="170"/>
      <c r="O298" s="171">
        <v>296.36</v>
      </c>
      <c r="P298" s="170"/>
      <c r="Q298" s="172">
        <v>99.45</v>
      </c>
      <c r="R298" s="173"/>
    </row>
    <row r="299" spans="3:18" ht="15">
      <c r="C299" s="169" t="s">
        <v>193</v>
      </c>
      <c r="D299" s="170"/>
      <c r="E299" s="170"/>
      <c r="F299" s="170"/>
      <c r="G299" s="170"/>
      <c r="H299" s="170"/>
      <c r="I299" s="170"/>
      <c r="J299" s="170"/>
      <c r="K299" s="171">
        <v>929</v>
      </c>
      <c r="L299" s="170"/>
      <c r="M299" s="171">
        <v>298</v>
      </c>
      <c r="N299" s="170"/>
      <c r="O299" s="171">
        <v>296.36</v>
      </c>
      <c r="P299" s="170"/>
      <c r="Q299" s="172">
        <v>99.45</v>
      </c>
      <c r="R299" s="173"/>
    </row>
    <row r="300" spans="3:18" ht="15">
      <c r="C300" s="163" t="s">
        <v>212</v>
      </c>
      <c r="D300" s="155"/>
      <c r="E300" s="164" t="s">
        <v>10</v>
      </c>
      <c r="F300" s="165"/>
      <c r="G300" s="165"/>
      <c r="H300" s="165"/>
      <c r="I300" s="165"/>
      <c r="J300" s="165"/>
      <c r="K300" s="166">
        <v>929</v>
      </c>
      <c r="L300" s="165"/>
      <c r="M300" s="166">
        <v>298</v>
      </c>
      <c r="N300" s="165"/>
      <c r="O300" s="166">
        <v>296.36</v>
      </c>
      <c r="P300" s="165"/>
      <c r="Q300" s="167">
        <v>99.45</v>
      </c>
      <c r="R300" s="168"/>
    </row>
    <row r="301" spans="3:18" ht="15">
      <c r="C301" s="174" t="s">
        <v>137</v>
      </c>
      <c r="D301" s="175"/>
      <c r="E301" s="176" t="s">
        <v>78</v>
      </c>
      <c r="F301" s="177"/>
      <c r="G301" s="177"/>
      <c r="H301" s="177"/>
      <c r="I301" s="177"/>
      <c r="J301" s="177"/>
      <c r="K301" s="178">
        <v>531</v>
      </c>
      <c r="L301" s="177"/>
      <c r="M301" s="178">
        <v>298</v>
      </c>
      <c r="N301" s="177"/>
      <c r="O301" s="178">
        <v>296.36</v>
      </c>
      <c r="P301" s="177"/>
      <c r="Q301" s="191">
        <f>(O301/M301)*100</f>
        <v>99.4496644295302</v>
      </c>
      <c r="R301" s="192"/>
    </row>
    <row r="302" spans="3:18" ht="15">
      <c r="C302" s="174" t="s">
        <v>139</v>
      </c>
      <c r="D302" s="175"/>
      <c r="E302" s="176" t="s">
        <v>80</v>
      </c>
      <c r="F302" s="177"/>
      <c r="G302" s="177"/>
      <c r="H302" s="177"/>
      <c r="I302" s="177"/>
      <c r="J302" s="177"/>
      <c r="K302" s="178">
        <v>265</v>
      </c>
      <c r="L302" s="177"/>
      <c r="M302" s="178">
        <v>0</v>
      </c>
      <c r="N302" s="177"/>
      <c r="O302" s="178">
        <v>0</v>
      </c>
      <c r="P302" s="177"/>
      <c r="Q302" s="191">
        <v>0</v>
      </c>
      <c r="R302" s="192"/>
    </row>
    <row r="303" spans="3:18" ht="15">
      <c r="C303" s="174" t="s">
        <v>144</v>
      </c>
      <c r="D303" s="175"/>
      <c r="E303" s="176" t="s">
        <v>83</v>
      </c>
      <c r="F303" s="177"/>
      <c r="G303" s="177"/>
      <c r="H303" s="177"/>
      <c r="I303" s="177"/>
      <c r="J303" s="177"/>
      <c r="K303" s="178">
        <v>133</v>
      </c>
      <c r="L303" s="177"/>
      <c r="M303" s="178">
        <v>0</v>
      </c>
      <c r="N303" s="177"/>
      <c r="O303" s="178">
        <v>0</v>
      </c>
      <c r="P303" s="177"/>
      <c r="Q303" s="191">
        <v>0</v>
      </c>
      <c r="R303" s="192"/>
    </row>
    <row r="304" spans="3:18" ht="15">
      <c r="C304" s="186" t="s">
        <v>279</v>
      </c>
      <c r="D304" s="155"/>
      <c r="E304" s="187" t="s">
        <v>280</v>
      </c>
      <c r="F304" s="165"/>
      <c r="G304" s="165"/>
      <c r="H304" s="165"/>
      <c r="I304" s="165"/>
      <c r="J304" s="165"/>
      <c r="K304" s="188">
        <v>1194</v>
      </c>
      <c r="L304" s="165"/>
      <c r="M304" s="188">
        <v>324</v>
      </c>
      <c r="N304" s="165"/>
      <c r="O304" s="188">
        <v>323.52</v>
      </c>
      <c r="P304" s="165"/>
      <c r="Q304" s="189">
        <v>99.85</v>
      </c>
      <c r="R304" s="190"/>
    </row>
    <row r="305" spans="3:18" ht="15">
      <c r="C305" s="181" t="s">
        <v>281</v>
      </c>
      <c r="D305" s="155"/>
      <c r="E305" s="182" t="s">
        <v>282</v>
      </c>
      <c r="F305" s="165"/>
      <c r="G305" s="165"/>
      <c r="H305" s="165"/>
      <c r="I305" s="165"/>
      <c r="J305" s="165"/>
      <c r="K305" s="183">
        <v>1194</v>
      </c>
      <c r="L305" s="165"/>
      <c r="M305" s="183">
        <v>324</v>
      </c>
      <c r="N305" s="165"/>
      <c r="O305" s="183">
        <v>323.52</v>
      </c>
      <c r="P305" s="165"/>
      <c r="Q305" s="184">
        <v>99.85</v>
      </c>
      <c r="R305" s="185"/>
    </row>
    <row r="306" spans="3:18" ht="15">
      <c r="C306" s="169" t="s">
        <v>192</v>
      </c>
      <c r="D306" s="170"/>
      <c r="E306" s="170"/>
      <c r="F306" s="170"/>
      <c r="G306" s="170"/>
      <c r="H306" s="170"/>
      <c r="I306" s="170"/>
      <c r="J306" s="170"/>
      <c r="K306" s="171">
        <v>1194</v>
      </c>
      <c r="L306" s="170"/>
      <c r="M306" s="171">
        <v>324</v>
      </c>
      <c r="N306" s="170"/>
      <c r="O306" s="171">
        <v>323.52</v>
      </c>
      <c r="P306" s="170"/>
      <c r="Q306" s="172">
        <v>99.85</v>
      </c>
      <c r="R306" s="173"/>
    </row>
    <row r="307" spans="3:18" ht="15">
      <c r="C307" s="169" t="s">
        <v>193</v>
      </c>
      <c r="D307" s="170"/>
      <c r="E307" s="170"/>
      <c r="F307" s="170"/>
      <c r="G307" s="170"/>
      <c r="H307" s="170"/>
      <c r="I307" s="170"/>
      <c r="J307" s="170"/>
      <c r="K307" s="171">
        <v>1194</v>
      </c>
      <c r="L307" s="170"/>
      <c r="M307" s="171">
        <v>324</v>
      </c>
      <c r="N307" s="170"/>
      <c r="O307" s="171">
        <v>323.52</v>
      </c>
      <c r="P307" s="170"/>
      <c r="Q307" s="172">
        <v>99.85</v>
      </c>
      <c r="R307" s="173"/>
    </row>
    <row r="308" spans="3:18" ht="15">
      <c r="C308" s="163" t="s">
        <v>212</v>
      </c>
      <c r="D308" s="155"/>
      <c r="E308" s="164" t="s">
        <v>10</v>
      </c>
      <c r="F308" s="165"/>
      <c r="G308" s="165"/>
      <c r="H308" s="165"/>
      <c r="I308" s="165"/>
      <c r="J308" s="165"/>
      <c r="K308" s="166">
        <v>1194</v>
      </c>
      <c r="L308" s="165"/>
      <c r="M308" s="166">
        <v>324</v>
      </c>
      <c r="N308" s="165"/>
      <c r="O308" s="166">
        <v>323.52</v>
      </c>
      <c r="P308" s="165"/>
      <c r="Q308" s="167">
        <v>99.85</v>
      </c>
      <c r="R308" s="168"/>
    </row>
    <row r="309" spans="3:18" ht="15">
      <c r="C309" s="174" t="s">
        <v>131</v>
      </c>
      <c r="D309" s="175"/>
      <c r="E309" s="176" t="s">
        <v>70</v>
      </c>
      <c r="F309" s="177"/>
      <c r="G309" s="177"/>
      <c r="H309" s="177"/>
      <c r="I309" s="177"/>
      <c r="J309" s="177"/>
      <c r="K309" s="178">
        <v>398</v>
      </c>
      <c r="L309" s="177"/>
      <c r="M309" s="178">
        <v>0</v>
      </c>
      <c r="N309" s="177"/>
      <c r="O309" s="178">
        <v>0</v>
      </c>
      <c r="P309" s="177"/>
      <c r="Q309" s="179">
        <v>0</v>
      </c>
      <c r="R309" s="180"/>
    </row>
    <row r="310" spans="3:18" ht="15">
      <c r="C310" s="174" t="s">
        <v>132</v>
      </c>
      <c r="D310" s="175"/>
      <c r="E310" s="176" t="s">
        <v>72</v>
      </c>
      <c r="F310" s="177"/>
      <c r="G310" s="177"/>
      <c r="H310" s="177"/>
      <c r="I310" s="177"/>
      <c r="J310" s="177"/>
      <c r="K310" s="178">
        <v>66</v>
      </c>
      <c r="L310" s="177"/>
      <c r="M310" s="178">
        <v>0</v>
      </c>
      <c r="N310" s="177"/>
      <c r="O310" s="178">
        <v>0</v>
      </c>
      <c r="P310" s="177"/>
      <c r="Q310" s="179">
        <v>0</v>
      </c>
      <c r="R310" s="180"/>
    </row>
    <row r="311" spans="3:18" ht="15">
      <c r="C311" s="174" t="s">
        <v>153</v>
      </c>
      <c r="D311" s="175"/>
      <c r="E311" s="176" t="s">
        <v>76</v>
      </c>
      <c r="F311" s="177"/>
      <c r="G311" s="177"/>
      <c r="H311" s="177"/>
      <c r="I311" s="177"/>
      <c r="J311" s="177"/>
      <c r="K311" s="178">
        <v>664</v>
      </c>
      <c r="L311" s="177"/>
      <c r="M311" s="178">
        <v>324</v>
      </c>
      <c r="N311" s="177"/>
      <c r="O311" s="178">
        <v>323.52</v>
      </c>
      <c r="P311" s="177"/>
      <c r="Q311" s="191">
        <f>(O311/M311)*100</f>
        <v>99.85185185185185</v>
      </c>
      <c r="R311" s="192"/>
    </row>
    <row r="312" spans="3:18" ht="15">
      <c r="C312" s="174" t="s">
        <v>144</v>
      </c>
      <c r="D312" s="175"/>
      <c r="E312" s="176" t="s">
        <v>83</v>
      </c>
      <c r="F312" s="177"/>
      <c r="G312" s="177"/>
      <c r="H312" s="177"/>
      <c r="I312" s="177"/>
      <c r="J312" s="177"/>
      <c r="K312" s="178">
        <v>66</v>
      </c>
      <c r="L312" s="177"/>
      <c r="M312" s="178">
        <v>0</v>
      </c>
      <c r="N312" s="177"/>
      <c r="O312" s="178">
        <v>0</v>
      </c>
      <c r="P312" s="177"/>
      <c r="Q312" s="179">
        <v>0</v>
      </c>
      <c r="R312" s="180"/>
    </row>
    <row r="313" spans="3:18" ht="15">
      <c r="C313" s="186" t="s">
        <v>283</v>
      </c>
      <c r="D313" s="155"/>
      <c r="E313" s="187" t="s">
        <v>284</v>
      </c>
      <c r="F313" s="165"/>
      <c r="G313" s="165"/>
      <c r="H313" s="165"/>
      <c r="I313" s="165"/>
      <c r="J313" s="165"/>
      <c r="K313" s="188">
        <v>1194</v>
      </c>
      <c r="L313" s="165"/>
      <c r="M313" s="188">
        <v>265</v>
      </c>
      <c r="N313" s="165"/>
      <c r="O313" s="188">
        <v>0</v>
      </c>
      <c r="P313" s="165"/>
      <c r="Q313" s="189">
        <v>0</v>
      </c>
      <c r="R313" s="190"/>
    </row>
    <row r="314" spans="3:18" ht="15">
      <c r="C314" s="181" t="s">
        <v>285</v>
      </c>
      <c r="D314" s="155"/>
      <c r="E314" s="182" t="s">
        <v>286</v>
      </c>
      <c r="F314" s="165"/>
      <c r="G314" s="165"/>
      <c r="H314" s="165"/>
      <c r="I314" s="165"/>
      <c r="J314" s="165"/>
      <c r="K314" s="183">
        <v>1194</v>
      </c>
      <c r="L314" s="165"/>
      <c r="M314" s="183">
        <v>265</v>
      </c>
      <c r="N314" s="165"/>
      <c r="O314" s="183">
        <v>0</v>
      </c>
      <c r="P314" s="165"/>
      <c r="Q314" s="184">
        <v>0</v>
      </c>
      <c r="R314" s="185"/>
    </row>
    <row r="315" spans="3:18" ht="15">
      <c r="C315" s="169" t="s">
        <v>192</v>
      </c>
      <c r="D315" s="170"/>
      <c r="E315" s="170"/>
      <c r="F315" s="170"/>
      <c r="G315" s="170"/>
      <c r="H315" s="170"/>
      <c r="I315" s="170"/>
      <c r="J315" s="170"/>
      <c r="K315" s="171">
        <v>1194</v>
      </c>
      <c r="L315" s="170"/>
      <c r="M315" s="171">
        <v>265</v>
      </c>
      <c r="N315" s="170"/>
      <c r="O315" s="171">
        <v>0</v>
      </c>
      <c r="P315" s="170"/>
      <c r="Q315" s="172">
        <v>0</v>
      </c>
      <c r="R315" s="173"/>
    </row>
    <row r="316" spans="3:18" ht="15">
      <c r="C316" s="169" t="s">
        <v>193</v>
      </c>
      <c r="D316" s="170"/>
      <c r="E316" s="170"/>
      <c r="F316" s="170"/>
      <c r="G316" s="170"/>
      <c r="H316" s="170"/>
      <c r="I316" s="170"/>
      <c r="J316" s="170"/>
      <c r="K316" s="171">
        <v>1194</v>
      </c>
      <c r="L316" s="170"/>
      <c r="M316" s="171">
        <v>265</v>
      </c>
      <c r="N316" s="170"/>
      <c r="O316" s="171">
        <v>0</v>
      </c>
      <c r="P316" s="170"/>
      <c r="Q316" s="172">
        <v>0</v>
      </c>
      <c r="R316" s="173"/>
    </row>
    <row r="317" spans="3:18" ht="15">
      <c r="C317" s="163" t="s">
        <v>212</v>
      </c>
      <c r="D317" s="155"/>
      <c r="E317" s="164" t="s">
        <v>10</v>
      </c>
      <c r="F317" s="165"/>
      <c r="G317" s="165"/>
      <c r="H317" s="165"/>
      <c r="I317" s="165"/>
      <c r="J317" s="165"/>
      <c r="K317" s="166">
        <v>1194</v>
      </c>
      <c r="L317" s="165"/>
      <c r="M317" s="166">
        <v>265</v>
      </c>
      <c r="N317" s="165"/>
      <c r="O317" s="166">
        <v>0</v>
      </c>
      <c r="P317" s="165"/>
      <c r="Q317" s="167">
        <v>0</v>
      </c>
      <c r="R317" s="168"/>
    </row>
    <row r="318" spans="3:18" ht="15">
      <c r="C318" s="174" t="s">
        <v>133</v>
      </c>
      <c r="D318" s="175"/>
      <c r="E318" s="176" t="s">
        <v>73</v>
      </c>
      <c r="F318" s="177"/>
      <c r="G318" s="177"/>
      <c r="H318" s="177"/>
      <c r="I318" s="177"/>
      <c r="J318" s="177"/>
      <c r="K318" s="178">
        <v>929</v>
      </c>
      <c r="L318" s="177"/>
      <c r="M318" s="178">
        <v>0</v>
      </c>
      <c r="N318" s="177"/>
      <c r="O318" s="178">
        <v>0</v>
      </c>
      <c r="P318" s="177"/>
      <c r="Q318" s="179">
        <v>0</v>
      </c>
      <c r="R318" s="180"/>
    </row>
    <row r="319" spans="3:18" ht="15">
      <c r="C319" s="174" t="s">
        <v>139</v>
      </c>
      <c r="D319" s="175"/>
      <c r="E319" s="176" t="s">
        <v>80</v>
      </c>
      <c r="F319" s="177"/>
      <c r="G319" s="177"/>
      <c r="H319" s="177"/>
      <c r="I319" s="177"/>
      <c r="J319" s="177"/>
      <c r="K319" s="178">
        <v>265</v>
      </c>
      <c r="L319" s="177"/>
      <c r="M319" s="178">
        <v>265</v>
      </c>
      <c r="N319" s="177"/>
      <c r="O319" s="178">
        <v>0</v>
      </c>
      <c r="P319" s="177"/>
      <c r="Q319" s="179">
        <v>0</v>
      </c>
      <c r="R319" s="180"/>
    </row>
    <row r="320" spans="3:18" ht="15">
      <c r="C320" s="186" t="s">
        <v>287</v>
      </c>
      <c r="D320" s="155"/>
      <c r="E320" s="187" t="s">
        <v>288</v>
      </c>
      <c r="F320" s="165"/>
      <c r="G320" s="165"/>
      <c r="H320" s="165"/>
      <c r="I320" s="165"/>
      <c r="J320" s="165"/>
      <c r="K320" s="188">
        <v>3584</v>
      </c>
      <c r="L320" s="165"/>
      <c r="M320" s="188">
        <v>0</v>
      </c>
      <c r="N320" s="165"/>
      <c r="O320" s="188">
        <v>0</v>
      </c>
      <c r="P320" s="165"/>
      <c r="Q320" s="189">
        <v>0</v>
      </c>
      <c r="R320" s="190"/>
    </row>
    <row r="321" spans="3:18" ht="15">
      <c r="C321" s="181" t="s">
        <v>289</v>
      </c>
      <c r="D321" s="155"/>
      <c r="E321" s="182" t="s">
        <v>290</v>
      </c>
      <c r="F321" s="165"/>
      <c r="G321" s="165"/>
      <c r="H321" s="165"/>
      <c r="I321" s="165"/>
      <c r="J321" s="165"/>
      <c r="K321" s="183">
        <v>3584</v>
      </c>
      <c r="L321" s="165"/>
      <c r="M321" s="183">
        <v>0</v>
      </c>
      <c r="N321" s="165"/>
      <c r="O321" s="183">
        <v>0</v>
      </c>
      <c r="P321" s="165"/>
      <c r="Q321" s="184">
        <v>0</v>
      </c>
      <c r="R321" s="185"/>
    </row>
    <row r="322" spans="3:18" ht="15">
      <c r="C322" s="169" t="s">
        <v>192</v>
      </c>
      <c r="D322" s="170"/>
      <c r="E322" s="170"/>
      <c r="F322" s="170"/>
      <c r="G322" s="170"/>
      <c r="H322" s="170"/>
      <c r="I322" s="170"/>
      <c r="J322" s="170"/>
      <c r="K322" s="171">
        <v>929</v>
      </c>
      <c r="L322" s="170"/>
      <c r="M322" s="171">
        <v>0</v>
      </c>
      <c r="N322" s="170"/>
      <c r="O322" s="171">
        <v>0</v>
      </c>
      <c r="P322" s="170"/>
      <c r="Q322" s="172">
        <v>0</v>
      </c>
      <c r="R322" s="173"/>
    </row>
    <row r="323" spans="3:18" ht="15">
      <c r="C323" s="169" t="s">
        <v>193</v>
      </c>
      <c r="D323" s="170"/>
      <c r="E323" s="170"/>
      <c r="F323" s="170"/>
      <c r="G323" s="170"/>
      <c r="H323" s="170"/>
      <c r="I323" s="170"/>
      <c r="J323" s="170"/>
      <c r="K323" s="171">
        <v>929</v>
      </c>
      <c r="L323" s="170"/>
      <c r="M323" s="171">
        <v>0</v>
      </c>
      <c r="N323" s="170"/>
      <c r="O323" s="171">
        <v>0</v>
      </c>
      <c r="P323" s="170"/>
      <c r="Q323" s="172">
        <v>0</v>
      </c>
      <c r="R323" s="173"/>
    </row>
    <row r="324" spans="3:18" ht="15">
      <c r="C324" s="163" t="s">
        <v>212</v>
      </c>
      <c r="D324" s="155"/>
      <c r="E324" s="164" t="s">
        <v>10</v>
      </c>
      <c r="F324" s="165"/>
      <c r="G324" s="165"/>
      <c r="H324" s="165"/>
      <c r="I324" s="165"/>
      <c r="J324" s="165"/>
      <c r="K324" s="166">
        <v>929</v>
      </c>
      <c r="L324" s="165"/>
      <c r="M324" s="166">
        <v>0</v>
      </c>
      <c r="N324" s="165"/>
      <c r="O324" s="166">
        <v>0</v>
      </c>
      <c r="P324" s="165"/>
      <c r="Q324" s="167">
        <v>0</v>
      </c>
      <c r="R324" s="168"/>
    </row>
    <row r="325" spans="3:18" ht="15">
      <c r="C325" s="174" t="s">
        <v>124</v>
      </c>
      <c r="D325" s="175"/>
      <c r="E325" s="176" t="s">
        <v>74</v>
      </c>
      <c r="F325" s="177"/>
      <c r="G325" s="177"/>
      <c r="H325" s="177"/>
      <c r="I325" s="177"/>
      <c r="J325" s="177"/>
      <c r="K325" s="178">
        <v>266</v>
      </c>
      <c r="L325" s="177"/>
      <c r="M325" s="178">
        <v>0</v>
      </c>
      <c r="N325" s="177"/>
      <c r="O325" s="178">
        <v>0</v>
      </c>
      <c r="P325" s="177"/>
      <c r="Q325" s="179">
        <v>0</v>
      </c>
      <c r="R325" s="180"/>
    </row>
    <row r="326" spans="3:18" ht="15">
      <c r="C326" s="174" t="s">
        <v>139</v>
      </c>
      <c r="D326" s="175"/>
      <c r="E326" s="176" t="s">
        <v>80</v>
      </c>
      <c r="F326" s="177"/>
      <c r="G326" s="177"/>
      <c r="H326" s="177"/>
      <c r="I326" s="177"/>
      <c r="J326" s="177"/>
      <c r="K326" s="178">
        <v>265</v>
      </c>
      <c r="L326" s="177"/>
      <c r="M326" s="178">
        <v>0</v>
      </c>
      <c r="N326" s="177"/>
      <c r="O326" s="178">
        <v>0</v>
      </c>
      <c r="P326" s="177"/>
      <c r="Q326" s="179">
        <v>0</v>
      </c>
      <c r="R326" s="180"/>
    </row>
    <row r="327" spans="3:18" ht="15">
      <c r="C327" s="174" t="s">
        <v>141</v>
      </c>
      <c r="D327" s="175"/>
      <c r="E327" s="176" t="s">
        <v>86</v>
      </c>
      <c r="F327" s="177"/>
      <c r="G327" s="177"/>
      <c r="H327" s="177"/>
      <c r="I327" s="177"/>
      <c r="J327" s="177"/>
      <c r="K327" s="178">
        <v>398</v>
      </c>
      <c r="L327" s="177"/>
      <c r="M327" s="178">
        <v>0</v>
      </c>
      <c r="N327" s="177"/>
      <c r="O327" s="178">
        <v>0</v>
      </c>
      <c r="P327" s="177"/>
      <c r="Q327" s="179">
        <v>0</v>
      </c>
      <c r="R327" s="180"/>
    </row>
    <row r="328" spans="3:18" ht="15">
      <c r="C328" s="169" t="s">
        <v>197</v>
      </c>
      <c r="D328" s="170"/>
      <c r="E328" s="170"/>
      <c r="F328" s="170"/>
      <c r="G328" s="170"/>
      <c r="H328" s="170"/>
      <c r="I328" s="170"/>
      <c r="J328" s="170"/>
      <c r="K328" s="171">
        <v>2655</v>
      </c>
      <c r="L328" s="170"/>
      <c r="M328" s="171">
        <v>0</v>
      </c>
      <c r="N328" s="170"/>
      <c r="O328" s="171">
        <v>0</v>
      </c>
      <c r="P328" s="170"/>
      <c r="Q328" s="172">
        <v>0</v>
      </c>
      <c r="R328" s="173"/>
    </row>
    <row r="329" spans="3:18" ht="15">
      <c r="C329" s="169" t="s">
        <v>198</v>
      </c>
      <c r="D329" s="170"/>
      <c r="E329" s="170"/>
      <c r="F329" s="170"/>
      <c r="G329" s="170"/>
      <c r="H329" s="170"/>
      <c r="I329" s="170"/>
      <c r="J329" s="170"/>
      <c r="K329" s="171">
        <v>2655</v>
      </c>
      <c r="L329" s="170"/>
      <c r="M329" s="171">
        <v>0</v>
      </c>
      <c r="N329" s="170"/>
      <c r="O329" s="171">
        <v>0</v>
      </c>
      <c r="P329" s="170"/>
      <c r="Q329" s="172">
        <v>0</v>
      </c>
      <c r="R329" s="173"/>
    </row>
    <row r="330" spans="3:18" ht="15">
      <c r="C330" s="163" t="s">
        <v>212</v>
      </c>
      <c r="D330" s="155"/>
      <c r="E330" s="164" t="s">
        <v>10</v>
      </c>
      <c r="F330" s="165"/>
      <c r="G330" s="165"/>
      <c r="H330" s="165"/>
      <c r="I330" s="165"/>
      <c r="J330" s="165"/>
      <c r="K330" s="166">
        <v>2655</v>
      </c>
      <c r="L330" s="165"/>
      <c r="M330" s="166">
        <v>0</v>
      </c>
      <c r="N330" s="165"/>
      <c r="O330" s="166">
        <v>0</v>
      </c>
      <c r="P330" s="165"/>
      <c r="Q330" s="167">
        <v>0</v>
      </c>
      <c r="R330" s="168"/>
    </row>
    <row r="331" spans="3:18" ht="15">
      <c r="C331" s="174" t="s">
        <v>137</v>
      </c>
      <c r="D331" s="175"/>
      <c r="E331" s="176" t="s">
        <v>78</v>
      </c>
      <c r="F331" s="177"/>
      <c r="G331" s="177"/>
      <c r="H331" s="177"/>
      <c r="I331" s="177"/>
      <c r="J331" s="177"/>
      <c r="K331" s="178">
        <v>2124</v>
      </c>
      <c r="L331" s="177"/>
      <c r="M331" s="178">
        <v>0</v>
      </c>
      <c r="N331" s="177"/>
      <c r="O331" s="178">
        <v>0</v>
      </c>
      <c r="P331" s="177"/>
      <c r="Q331" s="179">
        <v>0</v>
      </c>
      <c r="R331" s="180"/>
    </row>
    <row r="332" spans="3:18" ht="15">
      <c r="C332" s="174" t="s">
        <v>144</v>
      </c>
      <c r="D332" s="175"/>
      <c r="E332" s="176" t="s">
        <v>83</v>
      </c>
      <c r="F332" s="177"/>
      <c r="G332" s="177"/>
      <c r="H332" s="177"/>
      <c r="I332" s="177"/>
      <c r="J332" s="177"/>
      <c r="K332" s="178">
        <v>531</v>
      </c>
      <c r="L332" s="177"/>
      <c r="M332" s="178">
        <v>0</v>
      </c>
      <c r="N332" s="177"/>
      <c r="O332" s="178">
        <v>0</v>
      </c>
      <c r="P332" s="177"/>
      <c r="Q332" s="179">
        <v>0</v>
      </c>
      <c r="R332" s="180"/>
    </row>
    <row r="333" spans="3:18" ht="15">
      <c r="C333" s="186" t="s">
        <v>291</v>
      </c>
      <c r="D333" s="155"/>
      <c r="E333" s="187" t="s">
        <v>292</v>
      </c>
      <c r="F333" s="165"/>
      <c r="G333" s="165"/>
      <c r="H333" s="165"/>
      <c r="I333" s="165"/>
      <c r="J333" s="165"/>
      <c r="K333" s="188">
        <v>1062</v>
      </c>
      <c r="L333" s="165"/>
      <c r="M333" s="188">
        <v>51</v>
      </c>
      <c r="N333" s="165"/>
      <c r="O333" s="188">
        <v>50.96</v>
      </c>
      <c r="P333" s="165"/>
      <c r="Q333" s="189">
        <v>99.92</v>
      </c>
      <c r="R333" s="190"/>
    </row>
    <row r="334" spans="3:18" ht="15">
      <c r="C334" s="181" t="s">
        <v>293</v>
      </c>
      <c r="D334" s="155"/>
      <c r="E334" s="182" t="s">
        <v>294</v>
      </c>
      <c r="F334" s="165"/>
      <c r="G334" s="165"/>
      <c r="H334" s="165"/>
      <c r="I334" s="165"/>
      <c r="J334" s="165"/>
      <c r="K334" s="183">
        <v>1062</v>
      </c>
      <c r="L334" s="165"/>
      <c r="M334" s="183">
        <v>51</v>
      </c>
      <c r="N334" s="165"/>
      <c r="O334" s="183">
        <v>50.96</v>
      </c>
      <c r="P334" s="165"/>
      <c r="Q334" s="184">
        <v>99.92</v>
      </c>
      <c r="R334" s="185"/>
    </row>
    <row r="335" spans="3:18" ht="15">
      <c r="C335" s="169" t="s">
        <v>192</v>
      </c>
      <c r="D335" s="170"/>
      <c r="E335" s="170"/>
      <c r="F335" s="170"/>
      <c r="G335" s="170"/>
      <c r="H335" s="170"/>
      <c r="I335" s="170"/>
      <c r="J335" s="170"/>
      <c r="K335" s="171">
        <v>1062</v>
      </c>
      <c r="L335" s="170"/>
      <c r="M335" s="171">
        <v>51</v>
      </c>
      <c r="N335" s="170"/>
      <c r="O335" s="171">
        <v>50.96</v>
      </c>
      <c r="P335" s="170"/>
      <c r="Q335" s="172">
        <v>99.92</v>
      </c>
      <c r="R335" s="173"/>
    </row>
    <row r="336" spans="3:18" ht="15">
      <c r="C336" s="169" t="s">
        <v>193</v>
      </c>
      <c r="D336" s="170"/>
      <c r="E336" s="170"/>
      <c r="F336" s="170"/>
      <c r="G336" s="170"/>
      <c r="H336" s="170"/>
      <c r="I336" s="170"/>
      <c r="J336" s="170"/>
      <c r="K336" s="171">
        <v>1062</v>
      </c>
      <c r="L336" s="170"/>
      <c r="M336" s="171">
        <v>51</v>
      </c>
      <c r="N336" s="170"/>
      <c r="O336" s="171">
        <v>50.96</v>
      </c>
      <c r="P336" s="170"/>
      <c r="Q336" s="172">
        <v>99.92</v>
      </c>
      <c r="R336" s="173"/>
    </row>
    <row r="337" spans="3:18" ht="15">
      <c r="C337" s="163" t="s">
        <v>212</v>
      </c>
      <c r="D337" s="155"/>
      <c r="E337" s="164" t="s">
        <v>10</v>
      </c>
      <c r="F337" s="165"/>
      <c r="G337" s="165"/>
      <c r="H337" s="165"/>
      <c r="I337" s="165"/>
      <c r="J337" s="165"/>
      <c r="K337" s="166">
        <v>1062</v>
      </c>
      <c r="L337" s="165"/>
      <c r="M337" s="166">
        <v>51</v>
      </c>
      <c r="N337" s="165"/>
      <c r="O337" s="166">
        <v>50.96</v>
      </c>
      <c r="P337" s="165"/>
      <c r="Q337" s="167">
        <v>99.92</v>
      </c>
      <c r="R337" s="168"/>
    </row>
    <row r="338" spans="3:18" ht="15">
      <c r="C338" s="174" t="s">
        <v>137</v>
      </c>
      <c r="D338" s="175"/>
      <c r="E338" s="176" t="s">
        <v>78</v>
      </c>
      <c r="F338" s="177"/>
      <c r="G338" s="177"/>
      <c r="H338" s="177"/>
      <c r="I338" s="177"/>
      <c r="J338" s="177"/>
      <c r="K338" s="178">
        <v>398</v>
      </c>
      <c r="L338" s="177"/>
      <c r="M338" s="178">
        <v>0</v>
      </c>
      <c r="N338" s="177"/>
      <c r="O338" s="178">
        <v>0</v>
      </c>
      <c r="P338" s="177"/>
      <c r="Q338" s="191">
        <v>0</v>
      </c>
      <c r="R338" s="192"/>
    </row>
    <row r="339" spans="3:18" ht="15">
      <c r="C339" s="174" t="s">
        <v>139</v>
      </c>
      <c r="D339" s="175"/>
      <c r="E339" s="176" t="s">
        <v>80</v>
      </c>
      <c r="F339" s="177"/>
      <c r="G339" s="177"/>
      <c r="H339" s="177"/>
      <c r="I339" s="177"/>
      <c r="J339" s="177"/>
      <c r="K339" s="178">
        <v>266</v>
      </c>
      <c r="L339" s="177"/>
      <c r="M339" s="178">
        <v>0</v>
      </c>
      <c r="N339" s="177"/>
      <c r="O339" s="178">
        <v>0</v>
      </c>
      <c r="P339" s="177"/>
      <c r="Q339" s="191">
        <v>0</v>
      </c>
      <c r="R339" s="192"/>
    </row>
    <row r="340" spans="3:18" ht="15">
      <c r="C340" s="174" t="s">
        <v>141</v>
      </c>
      <c r="D340" s="175"/>
      <c r="E340" s="176" t="s">
        <v>86</v>
      </c>
      <c r="F340" s="177"/>
      <c r="G340" s="177"/>
      <c r="H340" s="177"/>
      <c r="I340" s="177"/>
      <c r="J340" s="177"/>
      <c r="K340" s="178">
        <v>266</v>
      </c>
      <c r="L340" s="177"/>
      <c r="M340" s="178">
        <v>51</v>
      </c>
      <c r="N340" s="177"/>
      <c r="O340" s="178">
        <v>50.96</v>
      </c>
      <c r="P340" s="177"/>
      <c r="Q340" s="191">
        <f>(O340/M340)*100</f>
        <v>99.92156862745098</v>
      </c>
      <c r="R340" s="192"/>
    </row>
    <row r="341" spans="3:18" ht="15">
      <c r="C341" s="174" t="s">
        <v>144</v>
      </c>
      <c r="D341" s="175"/>
      <c r="E341" s="176" t="s">
        <v>83</v>
      </c>
      <c r="F341" s="177"/>
      <c r="G341" s="177"/>
      <c r="H341" s="177"/>
      <c r="I341" s="177"/>
      <c r="J341" s="177"/>
      <c r="K341" s="178">
        <v>132</v>
      </c>
      <c r="L341" s="177"/>
      <c r="M341" s="178">
        <v>0</v>
      </c>
      <c r="N341" s="177"/>
      <c r="O341" s="178">
        <v>0</v>
      </c>
      <c r="P341" s="177"/>
      <c r="Q341" s="191">
        <v>0</v>
      </c>
      <c r="R341" s="192"/>
    </row>
    <row r="342" spans="3:18" ht="15">
      <c r="C342" s="186" t="s">
        <v>207</v>
      </c>
      <c r="D342" s="155"/>
      <c r="E342" s="187" t="s">
        <v>295</v>
      </c>
      <c r="F342" s="165"/>
      <c r="G342" s="165"/>
      <c r="H342" s="165"/>
      <c r="I342" s="165"/>
      <c r="J342" s="165"/>
      <c r="K342" s="188">
        <v>16591</v>
      </c>
      <c r="L342" s="165"/>
      <c r="M342" s="188">
        <v>32748</v>
      </c>
      <c r="N342" s="165"/>
      <c r="O342" s="188">
        <v>31257.42</v>
      </c>
      <c r="P342" s="165"/>
      <c r="Q342" s="189">
        <v>95.45</v>
      </c>
      <c r="R342" s="190"/>
    </row>
    <row r="343" spans="3:18" ht="15">
      <c r="C343" s="181" t="s">
        <v>209</v>
      </c>
      <c r="D343" s="155"/>
      <c r="E343" s="182" t="s">
        <v>296</v>
      </c>
      <c r="F343" s="165"/>
      <c r="G343" s="165"/>
      <c r="H343" s="165"/>
      <c r="I343" s="165"/>
      <c r="J343" s="165"/>
      <c r="K343" s="183">
        <v>16591</v>
      </c>
      <c r="L343" s="165"/>
      <c r="M343" s="183">
        <v>32748</v>
      </c>
      <c r="N343" s="165"/>
      <c r="O343" s="183">
        <v>31257.42</v>
      </c>
      <c r="P343" s="165"/>
      <c r="Q343" s="184">
        <v>95.45</v>
      </c>
      <c r="R343" s="185"/>
    </row>
    <row r="344" spans="3:18" ht="15">
      <c r="C344" s="169" t="s">
        <v>192</v>
      </c>
      <c r="D344" s="170"/>
      <c r="E344" s="170"/>
      <c r="F344" s="170"/>
      <c r="G344" s="170"/>
      <c r="H344" s="170"/>
      <c r="I344" s="170"/>
      <c r="J344" s="170"/>
      <c r="K344" s="171">
        <v>6504</v>
      </c>
      <c r="L344" s="170"/>
      <c r="M344" s="171">
        <v>4001</v>
      </c>
      <c r="N344" s="170"/>
      <c r="O344" s="171">
        <v>4000.55</v>
      </c>
      <c r="P344" s="170"/>
      <c r="Q344" s="172">
        <v>99.99</v>
      </c>
      <c r="R344" s="173"/>
    </row>
    <row r="345" spans="3:18" ht="15">
      <c r="C345" s="169" t="s">
        <v>193</v>
      </c>
      <c r="D345" s="170"/>
      <c r="E345" s="170"/>
      <c r="F345" s="170"/>
      <c r="G345" s="170"/>
      <c r="H345" s="170"/>
      <c r="I345" s="170"/>
      <c r="J345" s="170"/>
      <c r="K345" s="171">
        <v>6504</v>
      </c>
      <c r="L345" s="170"/>
      <c r="M345" s="171">
        <v>4001</v>
      </c>
      <c r="N345" s="170"/>
      <c r="O345" s="171">
        <v>4000.55</v>
      </c>
      <c r="P345" s="170"/>
      <c r="Q345" s="172">
        <v>99.99</v>
      </c>
      <c r="R345" s="173"/>
    </row>
    <row r="346" spans="3:18" ht="15">
      <c r="C346" s="163" t="s">
        <v>212</v>
      </c>
      <c r="D346" s="155"/>
      <c r="E346" s="164" t="s">
        <v>10</v>
      </c>
      <c r="F346" s="165"/>
      <c r="G346" s="165"/>
      <c r="H346" s="165"/>
      <c r="I346" s="165"/>
      <c r="J346" s="165"/>
      <c r="K346" s="166">
        <v>6504</v>
      </c>
      <c r="L346" s="165"/>
      <c r="M346" s="166">
        <v>4001</v>
      </c>
      <c r="N346" s="165"/>
      <c r="O346" s="166">
        <v>4000.55</v>
      </c>
      <c r="P346" s="165"/>
      <c r="Q346" s="167">
        <v>99.99</v>
      </c>
      <c r="R346" s="168"/>
    </row>
    <row r="347" spans="3:18" ht="15">
      <c r="C347" s="174" t="s">
        <v>132</v>
      </c>
      <c r="D347" s="175"/>
      <c r="E347" s="176" t="s">
        <v>72</v>
      </c>
      <c r="F347" s="177"/>
      <c r="G347" s="177"/>
      <c r="H347" s="177"/>
      <c r="I347" s="177"/>
      <c r="J347" s="177"/>
      <c r="K347" s="178">
        <v>1327</v>
      </c>
      <c r="L347" s="177"/>
      <c r="M347" s="178">
        <v>1327</v>
      </c>
      <c r="N347" s="177"/>
      <c r="O347" s="178">
        <v>1327</v>
      </c>
      <c r="P347" s="177"/>
      <c r="Q347" s="179">
        <f>(O347/M347)*100</f>
        <v>100</v>
      </c>
      <c r="R347" s="180"/>
    </row>
    <row r="348" spans="3:18" ht="15">
      <c r="C348" s="174" t="s">
        <v>137</v>
      </c>
      <c r="D348" s="175"/>
      <c r="E348" s="176" t="s">
        <v>78</v>
      </c>
      <c r="F348" s="177"/>
      <c r="G348" s="177"/>
      <c r="H348" s="177"/>
      <c r="I348" s="177"/>
      <c r="J348" s="177"/>
      <c r="K348" s="178">
        <v>1327</v>
      </c>
      <c r="L348" s="177"/>
      <c r="M348" s="178">
        <v>0</v>
      </c>
      <c r="N348" s="177"/>
      <c r="O348" s="178">
        <v>0</v>
      </c>
      <c r="P348" s="177"/>
      <c r="Q348" s="179">
        <v>0</v>
      </c>
      <c r="R348" s="180"/>
    </row>
    <row r="349" spans="3:18" ht="15">
      <c r="C349" s="174" t="s">
        <v>152</v>
      </c>
      <c r="D349" s="175"/>
      <c r="E349" s="176" t="s">
        <v>230</v>
      </c>
      <c r="F349" s="177"/>
      <c r="G349" s="177"/>
      <c r="H349" s="177"/>
      <c r="I349" s="177"/>
      <c r="J349" s="177"/>
      <c r="K349" s="178">
        <v>664</v>
      </c>
      <c r="L349" s="177"/>
      <c r="M349" s="178">
        <v>0</v>
      </c>
      <c r="N349" s="177"/>
      <c r="O349" s="178">
        <v>0</v>
      </c>
      <c r="P349" s="177"/>
      <c r="Q349" s="179">
        <v>0</v>
      </c>
      <c r="R349" s="180"/>
    </row>
    <row r="350" spans="3:18" ht="15">
      <c r="C350" s="174" t="s">
        <v>141</v>
      </c>
      <c r="D350" s="175"/>
      <c r="E350" s="176" t="s">
        <v>86</v>
      </c>
      <c r="F350" s="177"/>
      <c r="G350" s="177"/>
      <c r="H350" s="177"/>
      <c r="I350" s="177"/>
      <c r="J350" s="177"/>
      <c r="K350" s="178">
        <v>1593</v>
      </c>
      <c r="L350" s="177"/>
      <c r="M350" s="178">
        <v>1593</v>
      </c>
      <c r="N350" s="177"/>
      <c r="O350" s="178">
        <v>1593</v>
      </c>
      <c r="P350" s="177"/>
      <c r="Q350" s="179">
        <f>(O350/M350)*100</f>
        <v>100</v>
      </c>
      <c r="R350" s="180"/>
    </row>
    <row r="351" spans="3:18" ht="15">
      <c r="C351" s="174" t="s">
        <v>144</v>
      </c>
      <c r="D351" s="175"/>
      <c r="E351" s="176" t="s">
        <v>83</v>
      </c>
      <c r="F351" s="177"/>
      <c r="G351" s="177"/>
      <c r="H351" s="177"/>
      <c r="I351" s="177"/>
      <c r="J351" s="177"/>
      <c r="K351" s="178">
        <v>1593</v>
      </c>
      <c r="L351" s="177"/>
      <c r="M351" s="178">
        <v>1081</v>
      </c>
      <c r="N351" s="177"/>
      <c r="O351" s="178">
        <v>1080.55</v>
      </c>
      <c r="P351" s="177"/>
      <c r="Q351" s="191">
        <f>(O351/M351)*100</f>
        <v>99.95837187789084</v>
      </c>
      <c r="R351" s="192"/>
    </row>
    <row r="352" spans="3:18" ht="15">
      <c r="C352" s="169" t="s">
        <v>204</v>
      </c>
      <c r="D352" s="170"/>
      <c r="E352" s="170"/>
      <c r="F352" s="170"/>
      <c r="G352" s="170"/>
      <c r="H352" s="170"/>
      <c r="I352" s="170"/>
      <c r="J352" s="170"/>
      <c r="K352" s="171">
        <v>10087</v>
      </c>
      <c r="L352" s="170"/>
      <c r="M352" s="171">
        <v>28747</v>
      </c>
      <c r="N352" s="170"/>
      <c r="O352" s="171">
        <v>27256.87</v>
      </c>
      <c r="P352" s="170"/>
      <c r="Q352" s="172">
        <v>94.82</v>
      </c>
      <c r="R352" s="173"/>
    </row>
    <row r="353" spans="3:18" ht="15">
      <c r="C353" s="169" t="s">
        <v>205</v>
      </c>
      <c r="D353" s="170"/>
      <c r="E353" s="170"/>
      <c r="F353" s="170"/>
      <c r="G353" s="170"/>
      <c r="H353" s="170"/>
      <c r="I353" s="170"/>
      <c r="J353" s="170"/>
      <c r="K353" s="171">
        <v>10087</v>
      </c>
      <c r="L353" s="170"/>
      <c r="M353" s="171">
        <v>10087</v>
      </c>
      <c r="N353" s="170"/>
      <c r="O353" s="171">
        <v>8596.87</v>
      </c>
      <c r="P353" s="170"/>
      <c r="Q353" s="172">
        <v>85.23</v>
      </c>
      <c r="R353" s="173"/>
    </row>
    <row r="354" spans="3:18" ht="15">
      <c r="C354" s="163" t="s">
        <v>212</v>
      </c>
      <c r="D354" s="155"/>
      <c r="E354" s="164" t="s">
        <v>10</v>
      </c>
      <c r="F354" s="165"/>
      <c r="G354" s="165"/>
      <c r="H354" s="165"/>
      <c r="I354" s="165"/>
      <c r="J354" s="165"/>
      <c r="K354" s="166">
        <v>10087</v>
      </c>
      <c r="L354" s="165"/>
      <c r="M354" s="166">
        <v>10087</v>
      </c>
      <c r="N354" s="165"/>
      <c r="O354" s="166">
        <v>8596.87</v>
      </c>
      <c r="P354" s="165"/>
      <c r="Q354" s="167">
        <v>85.23</v>
      </c>
      <c r="R354" s="168"/>
    </row>
    <row r="355" spans="3:18" ht="15">
      <c r="C355" s="174" t="s">
        <v>127</v>
      </c>
      <c r="D355" s="175"/>
      <c r="E355" s="176" t="s">
        <v>21</v>
      </c>
      <c r="F355" s="177"/>
      <c r="G355" s="177"/>
      <c r="H355" s="177"/>
      <c r="I355" s="177"/>
      <c r="J355" s="177"/>
      <c r="K355" s="178">
        <v>9158</v>
      </c>
      <c r="L355" s="177"/>
      <c r="M355" s="178">
        <v>9158</v>
      </c>
      <c r="N355" s="177"/>
      <c r="O355" s="178">
        <v>8168.67</v>
      </c>
      <c r="P355" s="177"/>
      <c r="Q355" s="191">
        <f>(O355/M355)*100</f>
        <v>89.19709543568464</v>
      </c>
      <c r="R355" s="192"/>
    </row>
    <row r="356" spans="3:18" ht="15">
      <c r="C356" s="174" t="s">
        <v>128</v>
      </c>
      <c r="D356" s="175"/>
      <c r="E356" s="176" t="s">
        <v>214</v>
      </c>
      <c r="F356" s="177"/>
      <c r="G356" s="177"/>
      <c r="H356" s="177"/>
      <c r="I356" s="177"/>
      <c r="J356" s="177"/>
      <c r="K356" s="178">
        <v>398</v>
      </c>
      <c r="L356" s="177"/>
      <c r="M356" s="178">
        <v>398</v>
      </c>
      <c r="N356" s="177"/>
      <c r="O356" s="178">
        <v>398</v>
      </c>
      <c r="P356" s="177"/>
      <c r="Q356" s="191">
        <f>(O356/M356)*100</f>
        <v>100</v>
      </c>
      <c r="R356" s="192"/>
    </row>
    <row r="357" spans="3:18" ht="15">
      <c r="C357" s="174" t="s">
        <v>131</v>
      </c>
      <c r="D357" s="175"/>
      <c r="E357" s="176" t="s">
        <v>70</v>
      </c>
      <c r="F357" s="177"/>
      <c r="G357" s="177"/>
      <c r="H357" s="177"/>
      <c r="I357" s="177"/>
      <c r="J357" s="177"/>
      <c r="K357" s="178">
        <v>113</v>
      </c>
      <c r="L357" s="177"/>
      <c r="M357" s="178">
        <v>133</v>
      </c>
      <c r="N357" s="177"/>
      <c r="O357" s="178">
        <v>0</v>
      </c>
      <c r="P357" s="177"/>
      <c r="Q357" s="191">
        <f>(O357/M357)*100</f>
        <v>0</v>
      </c>
      <c r="R357" s="192"/>
    </row>
    <row r="358" spans="3:18" ht="15">
      <c r="C358" s="174" t="s">
        <v>144</v>
      </c>
      <c r="D358" s="175"/>
      <c r="E358" s="176" t="s">
        <v>83</v>
      </c>
      <c r="F358" s="177"/>
      <c r="G358" s="177"/>
      <c r="H358" s="177"/>
      <c r="I358" s="177"/>
      <c r="J358" s="177"/>
      <c r="K358" s="178">
        <v>398</v>
      </c>
      <c r="L358" s="177"/>
      <c r="M358" s="178">
        <v>398</v>
      </c>
      <c r="N358" s="177"/>
      <c r="O358" s="178">
        <v>30.2</v>
      </c>
      <c r="P358" s="177"/>
      <c r="Q358" s="191">
        <f>(O358/M358)*100</f>
        <v>7.587939698492462</v>
      </c>
      <c r="R358" s="192"/>
    </row>
    <row r="359" spans="3:18" ht="15">
      <c r="C359" s="169" t="s">
        <v>206</v>
      </c>
      <c r="D359" s="170"/>
      <c r="E359" s="170"/>
      <c r="F359" s="170"/>
      <c r="G359" s="170"/>
      <c r="H359" s="170"/>
      <c r="I359" s="170"/>
      <c r="J359" s="170"/>
      <c r="K359" s="171">
        <v>0</v>
      </c>
      <c r="L359" s="170"/>
      <c r="M359" s="171">
        <v>18660</v>
      </c>
      <c r="N359" s="170"/>
      <c r="O359" s="171">
        <v>18660</v>
      </c>
      <c r="P359" s="170"/>
      <c r="Q359" s="172">
        <v>100</v>
      </c>
      <c r="R359" s="173"/>
    </row>
    <row r="360" spans="3:18" ht="15">
      <c r="C360" s="163" t="s">
        <v>212</v>
      </c>
      <c r="D360" s="155"/>
      <c r="E360" s="164" t="s">
        <v>10</v>
      </c>
      <c r="F360" s="165"/>
      <c r="G360" s="165"/>
      <c r="H360" s="165"/>
      <c r="I360" s="165"/>
      <c r="J360" s="165"/>
      <c r="K360" s="166">
        <v>0</v>
      </c>
      <c r="L360" s="165"/>
      <c r="M360" s="166">
        <v>18660</v>
      </c>
      <c r="N360" s="165"/>
      <c r="O360" s="166">
        <v>18660</v>
      </c>
      <c r="P360" s="165"/>
      <c r="Q360" s="167">
        <v>100</v>
      </c>
      <c r="R360" s="168"/>
    </row>
    <row r="361" spans="3:18" ht="15">
      <c r="C361" s="174" t="s">
        <v>127</v>
      </c>
      <c r="D361" s="175"/>
      <c r="E361" s="176" t="s">
        <v>21</v>
      </c>
      <c r="F361" s="177"/>
      <c r="G361" s="177"/>
      <c r="H361" s="177"/>
      <c r="I361" s="177"/>
      <c r="J361" s="177"/>
      <c r="K361" s="178">
        <v>0</v>
      </c>
      <c r="L361" s="177"/>
      <c r="M361" s="178">
        <v>349.28</v>
      </c>
      <c r="N361" s="177"/>
      <c r="O361" s="178">
        <v>349.28</v>
      </c>
      <c r="P361" s="177"/>
      <c r="Q361" s="179">
        <f>(O361/M361)*100</f>
        <v>100</v>
      </c>
      <c r="R361" s="180"/>
    </row>
    <row r="362" spans="3:18" ht="15">
      <c r="C362" s="174" t="s">
        <v>128</v>
      </c>
      <c r="D362" s="175"/>
      <c r="E362" s="176" t="s">
        <v>214</v>
      </c>
      <c r="F362" s="177"/>
      <c r="G362" s="177"/>
      <c r="H362" s="177"/>
      <c r="I362" s="177"/>
      <c r="J362" s="177"/>
      <c r="K362" s="178">
        <v>0</v>
      </c>
      <c r="L362" s="177"/>
      <c r="M362" s="178">
        <v>11.14</v>
      </c>
      <c r="N362" s="177"/>
      <c r="O362" s="178">
        <v>11.14</v>
      </c>
      <c r="P362" s="177"/>
      <c r="Q362" s="179">
        <f>(O362/M362)*100</f>
        <v>100</v>
      </c>
      <c r="R362" s="180"/>
    </row>
    <row r="363" spans="3:18" ht="15">
      <c r="C363" s="174" t="s">
        <v>132</v>
      </c>
      <c r="D363" s="175"/>
      <c r="E363" s="176" t="s">
        <v>72</v>
      </c>
      <c r="F363" s="177"/>
      <c r="G363" s="177"/>
      <c r="H363" s="177"/>
      <c r="I363" s="177"/>
      <c r="J363" s="177"/>
      <c r="K363" s="178">
        <v>0</v>
      </c>
      <c r="L363" s="177"/>
      <c r="M363" s="178">
        <v>3048</v>
      </c>
      <c r="N363" s="177"/>
      <c r="O363" s="178">
        <v>3048</v>
      </c>
      <c r="P363" s="177"/>
      <c r="Q363" s="179">
        <f>(O363/M363)*100</f>
        <v>100</v>
      </c>
      <c r="R363" s="180"/>
    </row>
    <row r="364" spans="3:18" ht="15">
      <c r="C364" s="174" t="s">
        <v>152</v>
      </c>
      <c r="D364" s="175"/>
      <c r="E364" s="176" t="s">
        <v>230</v>
      </c>
      <c r="F364" s="177"/>
      <c r="G364" s="177"/>
      <c r="H364" s="177"/>
      <c r="I364" s="177"/>
      <c r="J364" s="177"/>
      <c r="K364" s="178">
        <v>0</v>
      </c>
      <c r="L364" s="177"/>
      <c r="M364" s="178">
        <v>6607.84</v>
      </c>
      <c r="N364" s="177"/>
      <c r="O364" s="178">
        <v>6607.84</v>
      </c>
      <c r="P364" s="177"/>
      <c r="Q364" s="179">
        <f>(O364/M364)*100</f>
        <v>100</v>
      </c>
      <c r="R364" s="180"/>
    </row>
    <row r="365" spans="3:18" ht="15">
      <c r="C365" s="174" t="s">
        <v>141</v>
      </c>
      <c r="D365" s="175"/>
      <c r="E365" s="176" t="s">
        <v>86</v>
      </c>
      <c r="F365" s="177"/>
      <c r="G365" s="177"/>
      <c r="H365" s="177"/>
      <c r="I365" s="177"/>
      <c r="J365" s="177"/>
      <c r="K365" s="178">
        <v>0</v>
      </c>
      <c r="L365" s="177"/>
      <c r="M365" s="178">
        <v>8593.74</v>
      </c>
      <c r="N365" s="177"/>
      <c r="O365" s="178">
        <v>8593.74</v>
      </c>
      <c r="P365" s="177"/>
      <c r="Q365" s="179">
        <f>(O365/M365)*100</f>
        <v>100</v>
      </c>
      <c r="R365" s="180"/>
    </row>
    <row r="366" spans="3:18" ht="15">
      <c r="C366" s="174" t="s">
        <v>144</v>
      </c>
      <c r="D366" s="175"/>
      <c r="E366" s="176" t="s">
        <v>83</v>
      </c>
      <c r="F366" s="177"/>
      <c r="G366" s="177"/>
      <c r="H366" s="177"/>
      <c r="I366" s="177"/>
      <c r="J366" s="177"/>
      <c r="K366" s="178">
        <v>0</v>
      </c>
      <c r="L366" s="177"/>
      <c r="M366" s="178">
        <v>50</v>
      </c>
      <c r="N366" s="177"/>
      <c r="O366" s="178">
        <v>50</v>
      </c>
      <c r="P366" s="177"/>
      <c r="Q366" s="179">
        <f>(O366/M366)*100</f>
        <v>100</v>
      </c>
      <c r="R366" s="180"/>
    </row>
    <row r="367" spans="3:18" ht="15">
      <c r="C367" s="186" t="s">
        <v>217</v>
      </c>
      <c r="D367" s="155"/>
      <c r="E367" s="187" t="s">
        <v>297</v>
      </c>
      <c r="F367" s="165"/>
      <c r="G367" s="165"/>
      <c r="H367" s="165"/>
      <c r="I367" s="165"/>
      <c r="J367" s="165"/>
      <c r="K367" s="188">
        <v>3983</v>
      </c>
      <c r="L367" s="165"/>
      <c r="M367" s="188">
        <v>3907</v>
      </c>
      <c r="N367" s="165"/>
      <c r="O367" s="188">
        <v>2364</v>
      </c>
      <c r="P367" s="165"/>
      <c r="Q367" s="189">
        <v>60.51</v>
      </c>
      <c r="R367" s="190"/>
    </row>
    <row r="368" spans="3:18" ht="15">
      <c r="C368" s="181" t="s">
        <v>298</v>
      </c>
      <c r="D368" s="155"/>
      <c r="E368" s="182" t="s">
        <v>299</v>
      </c>
      <c r="F368" s="165"/>
      <c r="G368" s="165"/>
      <c r="H368" s="165"/>
      <c r="I368" s="165"/>
      <c r="J368" s="165"/>
      <c r="K368" s="183">
        <v>3983</v>
      </c>
      <c r="L368" s="165"/>
      <c r="M368" s="183">
        <v>3907</v>
      </c>
      <c r="N368" s="165"/>
      <c r="O368" s="183">
        <v>2364</v>
      </c>
      <c r="P368" s="165"/>
      <c r="Q368" s="184">
        <v>60.51</v>
      </c>
      <c r="R368" s="185"/>
    </row>
    <row r="369" spans="3:18" ht="15">
      <c r="C369" s="169" t="s">
        <v>192</v>
      </c>
      <c r="D369" s="170"/>
      <c r="E369" s="170"/>
      <c r="F369" s="170"/>
      <c r="G369" s="170"/>
      <c r="H369" s="170"/>
      <c r="I369" s="170"/>
      <c r="J369" s="170"/>
      <c r="K369" s="171">
        <v>2655</v>
      </c>
      <c r="L369" s="170"/>
      <c r="M369" s="171">
        <v>2655</v>
      </c>
      <c r="N369" s="170"/>
      <c r="O369" s="171">
        <v>2364</v>
      </c>
      <c r="P369" s="170"/>
      <c r="Q369" s="172">
        <v>89.04</v>
      </c>
      <c r="R369" s="173"/>
    </row>
    <row r="370" spans="3:18" ht="15">
      <c r="C370" s="169" t="s">
        <v>194</v>
      </c>
      <c r="D370" s="170"/>
      <c r="E370" s="170"/>
      <c r="F370" s="170"/>
      <c r="G370" s="170"/>
      <c r="H370" s="170"/>
      <c r="I370" s="170"/>
      <c r="J370" s="170"/>
      <c r="K370" s="171">
        <v>2655</v>
      </c>
      <c r="L370" s="170"/>
      <c r="M370" s="171">
        <v>2655</v>
      </c>
      <c r="N370" s="170"/>
      <c r="O370" s="171">
        <v>2364</v>
      </c>
      <c r="P370" s="170"/>
      <c r="Q370" s="172">
        <v>89.04</v>
      </c>
      <c r="R370" s="173"/>
    </row>
    <row r="371" spans="3:18" ht="15">
      <c r="C371" s="163" t="s">
        <v>212</v>
      </c>
      <c r="D371" s="155"/>
      <c r="E371" s="164" t="s">
        <v>10</v>
      </c>
      <c r="F371" s="165"/>
      <c r="G371" s="165"/>
      <c r="H371" s="165"/>
      <c r="I371" s="165"/>
      <c r="J371" s="165"/>
      <c r="K371" s="166">
        <v>664</v>
      </c>
      <c r="L371" s="165"/>
      <c r="M371" s="166">
        <v>664</v>
      </c>
      <c r="N371" s="165"/>
      <c r="O371" s="166">
        <v>664</v>
      </c>
      <c r="P371" s="165"/>
      <c r="Q371" s="167">
        <v>100</v>
      </c>
      <c r="R371" s="168"/>
    </row>
    <row r="372" spans="3:18" ht="15">
      <c r="C372" s="174" t="s">
        <v>137</v>
      </c>
      <c r="D372" s="175"/>
      <c r="E372" s="176" t="s">
        <v>78</v>
      </c>
      <c r="F372" s="177"/>
      <c r="G372" s="177"/>
      <c r="H372" s="177"/>
      <c r="I372" s="177"/>
      <c r="J372" s="177"/>
      <c r="K372" s="178">
        <v>664</v>
      </c>
      <c r="L372" s="177"/>
      <c r="M372" s="178">
        <v>664</v>
      </c>
      <c r="N372" s="177"/>
      <c r="O372" s="178">
        <v>664</v>
      </c>
      <c r="P372" s="177"/>
      <c r="Q372" s="179">
        <f>(O372/M372)*100</f>
        <v>100</v>
      </c>
      <c r="R372" s="180"/>
    </row>
    <row r="373" spans="3:18" ht="15">
      <c r="C373" s="163" t="s">
        <v>221</v>
      </c>
      <c r="D373" s="155"/>
      <c r="E373" s="164" t="s">
        <v>94</v>
      </c>
      <c r="F373" s="165"/>
      <c r="G373" s="165"/>
      <c r="H373" s="165"/>
      <c r="I373" s="165"/>
      <c r="J373" s="165"/>
      <c r="K373" s="166">
        <v>1991</v>
      </c>
      <c r="L373" s="165"/>
      <c r="M373" s="166">
        <v>1991</v>
      </c>
      <c r="N373" s="165"/>
      <c r="O373" s="166">
        <v>1700</v>
      </c>
      <c r="P373" s="165"/>
      <c r="Q373" s="167">
        <v>85.38</v>
      </c>
      <c r="R373" s="168"/>
    </row>
    <row r="374" spans="3:18" ht="15">
      <c r="C374" s="174" t="s">
        <v>154</v>
      </c>
      <c r="D374" s="175"/>
      <c r="E374" s="176" t="s">
        <v>99</v>
      </c>
      <c r="F374" s="177"/>
      <c r="G374" s="177"/>
      <c r="H374" s="177"/>
      <c r="I374" s="177"/>
      <c r="J374" s="177"/>
      <c r="K374" s="178">
        <v>1991</v>
      </c>
      <c r="L374" s="177"/>
      <c r="M374" s="178">
        <v>1991</v>
      </c>
      <c r="N374" s="177"/>
      <c r="O374" s="178">
        <v>1700</v>
      </c>
      <c r="P374" s="177"/>
      <c r="Q374" s="179">
        <v>85.38</v>
      </c>
      <c r="R374" s="180"/>
    </row>
    <row r="375" spans="3:18" ht="15">
      <c r="C375" s="169" t="s">
        <v>197</v>
      </c>
      <c r="D375" s="170"/>
      <c r="E375" s="170"/>
      <c r="F375" s="170"/>
      <c r="G375" s="170"/>
      <c r="H375" s="170"/>
      <c r="I375" s="170"/>
      <c r="J375" s="170"/>
      <c r="K375" s="171">
        <v>1328</v>
      </c>
      <c r="L375" s="170"/>
      <c r="M375" s="171">
        <v>1252</v>
      </c>
      <c r="N375" s="170"/>
      <c r="O375" s="171">
        <v>0</v>
      </c>
      <c r="P375" s="170"/>
      <c r="Q375" s="172">
        <v>0</v>
      </c>
      <c r="R375" s="173"/>
    </row>
    <row r="376" spans="3:18" ht="15">
      <c r="C376" s="169" t="s">
        <v>199</v>
      </c>
      <c r="D376" s="170"/>
      <c r="E376" s="170"/>
      <c r="F376" s="170"/>
      <c r="G376" s="170"/>
      <c r="H376" s="170"/>
      <c r="I376" s="170"/>
      <c r="J376" s="170"/>
      <c r="K376" s="171">
        <v>1328</v>
      </c>
      <c r="L376" s="170"/>
      <c r="M376" s="171">
        <v>1252</v>
      </c>
      <c r="N376" s="170"/>
      <c r="O376" s="171">
        <v>0</v>
      </c>
      <c r="P376" s="170"/>
      <c r="Q376" s="172">
        <v>0</v>
      </c>
      <c r="R376" s="173"/>
    </row>
    <row r="377" spans="3:18" ht="15">
      <c r="C377" s="163" t="s">
        <v>212</v>
      </c>
      <c r="D377" s="155"/>
      <c r="E377" s="164" t="s">
        <v>10</v>
      </c>
      <c r="F377" s="165"/>
      <c r="G377" s="165"/>
      <c r="H377" s="165"/>
      <c r="I377" s="165"/>
      <c r="J377" s="165"/>
      <c r="K377" s="166">
        <v>664</v>
      </c>
      <c r="L377" s="165"/>
      <c r="M377" s="166">
        <v>664</v>
      </c>
      <c r="N377" s="165"/>
      <c r="O377" s="166">
        <v>0</v>
      </c>
      <c r="P377" s="165"/>
      <c r="Q377" s="167">
        <v>0</v>
      </c>
      <c r="R377" s="168"/>
    </row>
    <row r="378" spans="3:18" s="8" customFormat="1" ht="14.25">
      <c r="C378" s="174" t="s">
        <v>137</v>
      </c>
      <c r="D378" s="175"/>
      <c r="E378" s="176" t="s">
        <v>78</v>
      </c>
      <c r="F378" s="177"/>
      <c r="G378" s="177"/>
      <c r="H378" s="177"/>
      <c r="I378" s="177"/>
      <c r="J378" s="177"/>
      <c r="K378" s="178">
        <v>664</v>
      </c>
      <c r="L378" s="177"/>
      <c r="M378" s="178">
        <v>664</v>
      </c>
      <c r="N378" s="177"/>
      <c r="O378" s="178">
        <v>0</v>
      </c>
      <c r="P378" s="177"/>
      <c r="Q378" s="179">
        <v>0</v>
      </c>
      <c r="R378" s="180"/>
    </row>
    <row r="379" spans="3:18" ht="15">
      <c r="C379" s="163" t="s">
        <v>221</v>
      </c>
      <c r="D379" s="155"/>
      <c r="E379" s="164" t="s">
        <v>94</v>
      </c>
      <c r="F379" s="165"/>
      <c r="G379" s="165"/>
      <c r="H379" s="165"/>
      <c r="I379" s="165"/>
      <c r="J379" s="165"/>
      <c r="K379" s="166">
        <v>664</v>
      </c>
      <c r="L379" s="165"/>
      <c r="M379" s="166">
        <v>588</v>
      </c>
      <c r="N379" s="165"/>
      <c r="O379" s="166">
        <v>0</v>
      </c>
      <c r="P379" s="165"/>
      <c r="Q379" s="167">
        <v>0</v>
      </c>
      <c r="R379" s="168"/>
    </row>
    <row r="380" spans="3:18" s="8" customFormat="1" ht="14.25">
      <c r="C380" s="174" t="s">
        <v>154</v>
      </c>
      <c r="D380" s="175"/>
      <c r="E380" s="176" t="s">
        <v>99</v>
      </c>
      <c r="F380" s="177"/>
      <c r="G380" s="177"/>
      <c r="H380" s="177"/>
      <c r="I380" s="177"/>
      <c r="J380" s="177"/>
      <c r="K380" s="178">
        <v>664</v>
      </c>
      <c r="L380" s="177"/>
      <c r="M380" s="178">
        <v>588</v>
      </c>
      <c r="N380" s="177"/>
      <c r="O380" s="178">
        <v>0</v>
      </c>
      <c r="P380" s="177"/>
      <c r="Q380" s="179">
        <v>0</v>
      </c>
      <c r="R380" s="180"/>
    </row>
    <row r="381" spans="3:18" ht="15">
      <c r="C381" s="186" t="s">
        <v>226</v>
      </c>
      <c r="D381" s="155"/>
      <c r="E381" s="187" t="s">
        <v>300</v>
      </c>
      <c r="F381" s="165"/>
      <c r="G381" s="165"/>
      <c r="H381" s="165"/>
      <c r="I381" s="165"/>
      <c r="J381" s="165"/>
      <c r="K381" s="188">
        <v>464529</v>
      </c>
      <c r="L381" s="165"/>
      <c r="M381" s="188">
        <v>19908</v>
      </c>
      <c r="N381" s="165"/>
      <c r="O381" s="188">
        <v>0</v>
      </c>
      <c r="P381" s="165"/>
      <c r="Q381" s="189">
        <v>0</v>
      </c>
      <c r="R381" s="190"/>
    </row>
    <row r="382" spans="3:18" ht="15">
      <c r="C382" s="181" t="s">
        <v>301</v>
      </c>
      <c r="D382" s="155"/>
      <c r="E382" s="182" t="s">
        <v>302</v>
      </c>
      <c r="F382" s="165"/>
      <c r="G382" s="165"/>
      <c r="H382" s="165"/>
      <c r="I382" s="165"/>
      <c r="J382" s="165"/>
      <c r="K382" s="183">
        <v>464529</v>
      </c>
      <c r="L382" s="165"/>
      <c r="M382" s="183">
        <v>19908</v>
      </c>
      <c r="N382" s="165"/>
      <c r="O382" s="183">
        <v>0</v>
      </c>
      <c r="P382" s="165"/>
      <c r="Q382" s="184">
        <v>0</v>
      </c>
      <c r="R382" s="185"/>
    </row>
    <row r="383" spans="3:18" ht="15">
      <c r="C383" s="169" t="s">
        <v>192</v>
      </c>
      <c r="D383" s="170"/>
      <c r="E383" s="170"/>
      <c r="F383" s="170"/>
      <c r="G383" s="170"/>
      <c r="H383" s="170"/>
      <c r="I383" s="170"/>
      <c r="J383" s="170"/>
      <c r="K383" s="171">
        <v>132722</v>
      </c>
      <c r="L383" s="170"/>
      <c r="M383" s="171">
        <v>19908</v>
      </c>
      <c r="N383" s="170"/>
      <c r="O383" s="171">
        <v>0</v>
      </c>
      <c r="P383" s="170"/>
      <c r="Q383" s="172">
        <v>0</v>
      </c>
      <c r="R383" s="173"/>
    </row>
    <row r="384" spans="3:18" ht="15">
      <c r="C384" s="169" t="s">
        <v>194</v>
      </c>
      <c r="D384" s="170"/>
      <c r="E384" s="170"/>
      <c r="F384" s="170"/>
      <c r="G384" s="170"/>
      <c r="H384" s="170"/>
      <c r="I384" s="170"/>
      <c r="J384" s="170"/>
      <c r="K384" s="171">
        <v>132722</v>
      </c>
      <c r="L384" s="170"/>
      <c r="M384" s="171">
        <v>19908</v>
      </c>
      <c r="N384" s="170"/>
      <c r="O384" s="171">
        <v>0</v>
      </c>
      <c r="P384" s="170"/>
      <c r="Q384" s="172">
        <v>0</v>
      </c>
      <c r="R384" s="173"/>
    </row>
    <row r="385" spans="3:18" ht="15">
      <c r="C385" s="163" t="s">
        <v>212</v>
      </c>
      <c r="D385" s="155"/>
      <c r="E385" s="164" t="s">
        <v>10</v>
      </c>
      <c r="F385" s="165"/>
      <c r="G385" s="165"/>
      <c r="H385" s="165"/>
      <c r="I385" s="165"/>
      <c r="J385" s="165"/>
      <c r="K385" s="166">
        <v>19908</v>
      </c>
      <c r="L385" s="165"/>
      <c r="M385" s="166">
        <v>19908</v>
      </c>
      <c r="N385" s="165"/>
      <c r="O385" s="166">
        <v>0</v>
      </c>
      <c r="P385" s="165"/>
      <c r="Q385" s="167">
        <v>0</v>
      </c>
      <c r="R385" s="168"/>
    </row>
    <row r="386" spans="3:18" s="8" customFormat="1" ht="14.25">
      <c r="C386" s="174" t="s">
        <v>137</v>
      </c>
      <c r="D386" s="175"/>
      <c r="E386" s="176" t="s">
        <v>78</v>
      </c>
      <c r="F386" s="177"/>
      <c r="G386" s="177"/>
      <c r="H386" s="177"/>
      <c r="I386" s="177"/>
      <c r="J386" s="177"/>
      <c r="K386" s="178">
        <v>19908</v>
      </c>
      <c r="L386" s="177"/>
      <c r="M386" s="178">
        <v>19908</v>
      </c>
      <c r="N386" s="177"/>
      <c r="O386" s="178">
        <v>0</v>
      </c>
      <c r="P386" s="177"/>
      <c r="Q386" s="179">
        <v>0</v>
      </c>
      <c r="R386" s="180"/>
    </row>
    <row r="387" spans="3:18" ht="15">
      <c r="C387" s="163" t="s">
        <v>303</v>
      </c>
      <c r="D387" s="155"/>
      <c r="E387" s="164" t="s">
        <v>105</v>
      </c>
      <c r="F387" s="165"/>
      <c r="G387" s="165"/>
      <c r="H387" s="165"/>
      <c r="I387" s="165"/>
      <c r="J387" s="165"/>
      <c r="K387" s="166">
        <v>112814</v>
      </c>
      <c r="L387" s="165"/>
      <c r="M387" s="166">
        <v>0</v>
      </c>
      <c r="N387" s="165"/>
      <c r="O387" s="166">
        <v>0</v>
      </c>
      <c r="P387" s="165"/>
      <c r="Q387" s="167">
        <v>0</v>
      </c>
      <c r="R387" s="168"/>
    </row>
    <row r="388" spans="3:18" s="8" customFormat="1" ht="14.25">
      <c r="C388" s="174" t="s">
        <v>155</v>
      </c>
      <c r="D388" s="175"/>
      <c r="E388" s="176" t="s">
        <v>106</v>
      </c>
      <c r="F388" s="177"/>
      <c r="G388" s="177"/>
      <c r="H388" s="177"/>
      <c r="I388" s="177"/>
      <c r="J388" s="177"/>
      <c r="K388" s="178">
        <v>112814</v>
      </c>
      <c r="L388" s="177"/>
      <c r="M388" s="178">
        <v>0</v>
      </c>
      <c r="N388" s="177"/>
      <c r="O388" s="178">
        <v>0</v>
      </c>
      <c r="P388" s="177"/>
      <c r="Q388" s="179">
        <v>0</v>
      </c>
      <c r="R388" s="180"/>
    </row>
    <row r="389" spans="3:18" ht="15">
      <c r="C389" s="169" t="s">
        <v>197</v>
      </c>
      <c r="D389" s="170"/>
      <c r="E389" s="170"/>
      <c r="F389" s="170"/>
      <c r="G389" s="170"/>
      <c r="H389" s="170"/>
      <c r="I389" s="170"/>
      <c r="J389" s="170"/>
      <c r="K389" s="171">
        <v>331807</v>
      </c>
      <c r="L389" s="170"/>
      <c r="M389" s="171">
        <v>0</v>
      </c>
      <c r="N389" s="170"/>
      <c r="O389" s="171">
        <v>0</v>
      </c>
      <c r="P389" s="170"/>
      <c r="Q389" s="172">
        <v>0</v>
      </c>
      <c r="R389" s="173"/>
    </row>
    <row r="390" spans="3:18" ht="15">
      <c r="C390" s="169" t="s">
        <v>199</v>
      </c>
      <c r="D390" s="170"/>
      <c r="E390" s="170"/>
      <c r="F390" s="170"/>
      <c r="G390" s="170"/>
      <c r="H390" s="170"/>
      <c r="I390" s="170"/>
      <c r="J390" s="170"/>
      <c r="K390" s="171">
        <v>331807</v>
      </c>
      <c r="L390" s="170"/>
      <c r="M390" s="171">
        <v>0</v>
      </c>
      <c r="N390" s="170"/>
      <c r="O390" s="171">
        <v>0</v>
      </c>
      <c r="P390" s="170"/>
      <c r="Q390" s="172">
        <v>0</v>
      </c>
      <c r="R390" s="173"/>
    </row>
    <row r="391" spans="3:18" ht="15">
      <c r="C391" s="163" t="s">
        <v>303</v>
      </c>
      <c r="D391" s="155"/>
      <c r="E391" s="164" t="s">
        <v>105</v>
      </c>
      <c r="F391" s="165"/>
      <c r="G391" s="165"/>
      <c r="H391" s="165"/>
      <c r="I391" s="165"/>
      <c r="J391" s="165"/>
      <c r="K391" s="166">
        <v>331807</v>
      </c>
      <c r="L391" s="165"/>
      <c r="M391" s="166">
        <v>0</v>
      </c>
      <c r="N391" s="165"/>
      <c r="O391" s="166">
        <v>0</v>
      </c>
      <c r="P391" s="165"/>
      <c r="Q391" s="167">
        <v>0</v>
      </c>
      <c r="R391" s="168"/>
    </row>
    <row r="392" spans="3:18" s="8" customFormat="1" ht="14.25">
      <c r="C392" s="174" t="s">
        <v>155</v>
      </c>
      <c r="D392" s="175"/>
      <c r="E392" s="176" t="s">
        <v>106</v>
      </c>
      <c r="F392" s="177"/>
      <c r="G392" s="177"/>
      <c r="H392" s="177"/>
      <c r="I392" s="177"/>
      <c r="J392" s="177"/>
      <c r="K392" s="178">
        <v>331807</v>
      </c>
      <c r="L392" s="177"/>
      <c r="M392" s="178">
        <v>0</v>
      </c>
      <c r="N392" s="177"/>
      <c r="O392" s="178">
        <v>0</v>
      </c>
      <c r="P392" s="177"/>
      <c r="Q392" s="179">
        <v>0</v>
      </c>
      <c r="R392" s="180"/>
    </row>
    <row r="393" spans="3:18" ht="15">
      <c r="C393" s="186" t="s">
        <v>231</v>
      </c>
      <c r="D393" s="155"/>
      <c r="E393" s="187" t="s">
        <v>304</v>
      </c>
      <c r="F393" s="165"/>
      <c r="G393" s="165"/>
      <c r="H393" s="165"/>
      <c r="I393" s="165"/>
      <c r="J393" s="165"/>
      <c r="K393" s="188">
        <v>3319</v>
      </c>
      <c r="L393" s="165"/>
      <c r="M393" s="188">
        <v>3049</v>
      </c>
      <c r="N393" s="165"/>
      <c r="O393" s="188">
        <v>2383.37</v>
      </c>
      <c r="P393" s="165"/>
      <c r="Q393" s="189">
        <v>78.17</v>
      </c>
      <c r="R393" s="190"/>
    </row>
    <row r="394" spans="3:18" ht="15">
      <c r="C394" s="181" t="s">
        <v>305</v>
      </c>
      <c r="D394" s="155"/>
      <c r="E394" s="182" t="s">
        <v>306</v>
      </c>
      <c r="F394" s="165"/>
      <c r="G394" s="165"/>
      <c r="H394" s="165"/>
      <c r="I394" s="165"/>
      <c r="J394" s="165"/>
      <c r="K394" s="183">
        <v>3319</v>
      </c>
      <c r="L394" s="165"/>
      <c r="M394" s="183">
        <v>3049</v>
      </c>
      <c r="N394" s="165"/>
      <c r="O394" s="183">
        <v>2383.37</v>
      </c>
      <c r="P394" s="165"/>
      <c r="Q394" s="184">
        <v>78.17</v>
      </c>
      <c r="R394" s="185"/>
    </row>
    <row r="395" spans="3:18" ht="15">
      <c r="C395" s="169" t="s">
        <v>192</v>
      </c>
      <c r="D395" s="170"/>
      <c r="E395" s="170"/>
      <c r="F395" s="170"/>
      <c r="G395" s="170"/>
      <c r="H395" s="170"/>
      <c r="I395" s="170"/>
      <c r="J395" s="170"/>
      <c r="K395" s="171">
        <v>1328</v>
      </c>
      <c r="L395" s="170"/>
      <c r="M395" s="171">
        <v>983</v>
      </c>
      <c r="N395" s="170"/>
      <c r="O395" s="171">
        <v>982.27</v>
      </c>
      <c r="P395" s="170"/>
      <c r="Q395" s="172">
        <v>99.93</v>
      </c>
      <c r="R395" s="173"/>
    </row>
    <row r="396" spans="3:18" ht="15">
      <c r="C396" s="169" t="s">
        <v>194</v>
      </c>
      <c r="D396" s="170"/>
      <c r="E396" s="170"/>
      <c r="F396" s="170"/>
      <c r="G396" s="170"/>
      <c r="H396" s="170"/>
      <c r="I396" s="170"/>
      <c r="J396" s="170"/>
      <c r="K396" s="171">
        <v>1328</v>
      </c>
      <c r="L396" s="170"/>
      <c r="M396" s="171">
        <v>983</v>
      </c>
      <c r="N396" s="170"/>
      <c r="O396" s="171">
        <v>982.27</v>
      </c>
      <c r="P396" s="170"/>
      <c r="Q396" s="172">
        <v>99.93</v>
      </c>
      <c r="R396" s="173"/>
    </row>
    <row r="397" spans="3:18" ht="15">
      <c r="C397" s="163" t="s">
        <v>221</v>
      </c>
      <c r="D397" s="155"/>
      <c r="E397" s="164" t="s">
        <v>94</v>
      </c>
      <c r="F397" s="165"/>
      <c r="G397" s="165"/>
      <c r="H397" s="165"/>
      <c r="I397" s="165"/>
      <c r="J397" s="165"/>
      <c r="K397" s="166">
        <v>1328</v>
      </c>
      <c r="L397" s="165"/>
      <c r="M397" s="166">
        <v>983</v>
      </c>
      <c r="N397" s="165"/>
      <c r="O397" s="166">
        <v>982.27</v>
      </c>
      <c r="P397" s="165"/>
      <c r="Q397" s="167">
        <v>99.93</v>
      </c>
      <c r="R397" s="168"/>
    </row>
    <row r="398" spans="3:18" ht="15">
      <c r="C398" s="174" t="s">
        <v>156</v>
      </c>
      <c r="D398" s="175"/>
      <c r="E398" s="176" t="s">
        <v>157</v>
      </c>
      <c r="F398" s="177"/>
      <c r="G398" s="177"/>
      <c r="H398" s="177"/>
      <c r="I398" s="177"/>
      <c r="J398" s="177"/>
      <c r="K398" s="178">
        <v>664</v>
      </c>
      <c r="L398" s="177"/>
      <c r="M398" s="178">
        <v>664</v>
      </c>
      <c r="N398" s="177"/>
      <c r="O398" s="178">
        <v>664</v>
      </c>
      <c r="P398" s="177"/>
      <c r="Q398" s="191">
        <f>(O398/M398)*100</f>
        <v>100</v>
      </c>
      <c r="R398" s="192"/>
    </row>
    <row r="399" spans="3:18" ht="15">
      <c r="C399" s="174" t="s">
        <v>158</v>
      </c>
      <c r="D399" s="175"/>
      <c r="E399" s="176" t="s">
        <v>159</v>
      </c>
      <c r="F399" s="177"/>
      <c r="G399" s="177"/>
      <c r="H399" s="177"/>
      <c r="I399" s="177"/>
      <c r="J399" s="177"/>
      <c r="K399" s="178">
        <v>664</v>
      </c>
      <c r="L399" s="177"/>
      <c r="M399" s="178">
        <v>319</v>
      </c>
      <c r="N399" s="177"/>
      <c r="O399" s="178">
        <v>318.27</v>
      </c>
      <c r="P399" s="177"/>
      <c r="Q399" s="191">
        <f>(O399/M399)*100</f>
        <v>99.77115987460814</v>
      </c>
      <c r="R399" s="192"/>
    </row>
    <row r="400" spans="3:18" ht="15">
      <c r="C400" s="169" t="s">
        <v>197</v>
      </c>
      <c r="D400" s="170"/>
      <c r="E400" s="170"/>
      <c r="F400" s="170"/>
      <c r="G400" s="170"/>
      <c r="H400" s="170"/>
      <c r="I400" s="170"/>
      <c r="J400" s="170"/>
      <c r="K400" s="171">
        <v>1991</v>
      </c>
      <c r="L400" s="170"/>
      <c r="M400" s="171">
        <v>2066</v>
      </c>
      <c r="N400" s="170"/>
      <c r="O400" s="171">
        <v>1401.1</v>
      </c>
      <c r="P400" s="170"/>
      <c r="Q400" s="172">
        <v>67.82</v>
      </c>
      <c r="R400" s="173"/>
    </row>
    <row r="401" spans="3:18" ht="15">
      <c r="C401" s="169" t="s">
        <v>199</v>
      </c>
      <c r="D401" s="170"/>
      <c r="E401" s="170"/>
      <c r="F401" s="170"/>
      <c r="G401" s="170"/>
      <c r="H401" s="170"/>
      <c r="I401" s="170"/>
      <c r="J401" s="170"/>
      <c r="K401" s="171">
        <v>1991</v>
      </c>
      <c r="L401" s="170"/>
      <c r="M401" s="171">
        <v>2066</v>
      </c>
      <c r="N401" s="170"/>
      <c r="O401" s="171">
        <v>1401.1</v>
      </c>
      <c r="P401" s="170"/>
      <c r="Q401" s="172">
        <v>67.82</v>
      </c>
      <c r="R401" s="173"/>
    </row>
    <row r="402" spans="3:18" ht="15">
      <c r="C402" s="163" t="s">
        <v>221</v>
      </c>
      <c r="D402" s="155"/>
      <c r="E402" s="164" t="s">
        <v>94</v>
      </c>
      <c r="F402" s="165"/>
      <c r="G402" s="165"/>
      <c r="H402" s="165"/>
      <c r="I402" s="165"/>
      <c r="J402" s="165"/>
      <c r="K402" s="166">
        <v>1991</v>
      </c>
      <c r="L402" s="165"/>
      <c r="M402" s="166">
        <v>2066</v>
      </c>
      <c r="N402" s="165"/>
      <c r="O402" s="166">
        <v>1401.1</v>
      </c>
      <c r="P402" s="165"/>
      <c r="Q402" s="167">
        <v>67.82</v>
      </c>
      <c r="R402" s="168"/>
    </row>
    <row r="403" spans="3:18" s="8" customFormat="1" ht="14.25">
      <c r="C403" s="174" t="s">
        <v>156</v>
      </c>
      <c r="D403" s="175"/>
      <c r="E403" s="176" t="s">
        <v>157</v>
      </c>
      <c r="F403" s="177"/>
      <c r="G403" s="177"/>
      <c r="H403" s="177"/>
      <c r="I403" s="177"/>
      <c r="J403" s="177"/>
      <c r="K403" s="178">
        <v>1327</v>
      </c>
      <c r="L403" s="177"/>
      <c r="M403" s="178">
        <v>1402</v>
      </c>
      <c r="N403" s="177"/>
      <c r="O403" s="178">
        <v>1401.1</v>
      </c>
      <c r="P403" s="177"/>
      <c r="Q403" s="191">
        <f>(O403/M403)*100</f>
        <v>99.9358059914408</v>
      </c>
      <c r="R403" s="192"/>
    </row>
    <row r="404" spans="3:18" s="8" customFormat="1" ht="14.25">
      <c r="C404" s="174" t="s">
        <v>158</v>
      </c>
      <c r="D404" s="175"/>
      <c r="E404" s="176" t="s">
        <v>159</v>
      </c>
      <c r="F404" s="177"/>
      <c r="G404" s="177"/>
      <c r="H404" s="177"/>
      <c r="I404" s="177"/>
      <c r="J404" s="177"/>
      <c r="K404" s="178">
        <v>664</v>
      </c>
      <c r="L404" s="177"/>
      <c r="M404" s="178">
        <v>664</v>
      </c>
      <c r="N404" s="177"/>
      <c r="O404" s="178">
        <v>0</v>
      </c>
      <c r="P404" s="177"/>
      <c r="Q404" s="191">
        <f>(O404/M404)*100</f>
        <v>0</v>
      </c>
      <c r="R404" s="192"/>
    </row>
    <row r="405" spans="3:18" ht="15">
      <c r="C405" s="186" t="s">
        <v>207</v>
      </c>
      <c r="D405" s="155"/>
      <c r="E405" s="187" t="s">
        <v>307</v>
      </c>
      <c r="F405" s="165"/>
      <c r="G405" s="165"/>
      <c r="H405" s="165"/>
      <c r="I405" s="165"/>
      <c r="J405" s="165"/>
      <c r="K405" s="188">
        <v>66228</v>
      </c>
      <c r="L405" s="165"/>
      <c r="M405" s="188">
        <v>24309</v>
      </c>
      <c r="N405" s="165"/>
      <c r="O405" s="188">
        <v>24244.28</v>
      </c>
      <c r="P405" s="165"/>
      <c r="Q405" s="189">
        <v>99.73</v>
      </c>
      <c r="R405" s="190"/>
    </row>
    <row r="406" spans="3:18" ht="15">
      <c r="C406" s="181" t="s">
        <v>308</v>
      </c>
      <c r="D406" s="155"/>
      <c r="E406" s="182" t="s">
        <v>309</v>
      </c>
      <c r="F406" s="165"/>
      <c r="G406" s="165"/>
      <c r="H406" s="165"/>
      <c r="I406" s="165"/>
      <c r="J406" s="165"/>
      <c r="K406" s="183">
        <v>66228</v>
      </c>
      <c r="L406" s="165"/>
      <c r="M406" s="183">
        <v>24309</v>
      </c>
      <c r="N406" s="165"/>
      <c r="O406" s="183">
        <v>24244.28</v>
      </c>
      <c r="P406" s="165"/>
      <c r="Q406" s="184">
        <v>99.73</v>
      </c>
      <c r="R406" s="185"/>
    </row>
    <row r="407" spans="3:18" ht="15">
      <c r="C407" s="169" t="s">
        <v>192</v>
      </c>
      <c r="D407" s="170"/>
      <c r="E407" s="170"/>
      <c r="F407" s="170"/>
      <c r="G407" s="170"/>
      <c r="H407" s="170"/>
      <c r="I407" s="170"/>
      <c r="J407" s="170"/>
      <c r="K407" s="171">
        <v>19908</v>
      </c>
      <c r="L407" s="170"/>
      <c r="M407" s="171">
        <v>11108</v>
      </c>
      <c r="N407" s="170"/>
      <c r="O407" s="171">
        <v>11044.27</v>
      </c>
      <c r="P407" s="170"/>
      <c r="Q407" s="172">
        <v>99.43</v>
      </c>
      <c r="R407" s="173"/>
    </row>
    <row r="408" spans="3:18" ht="15">
      <c r="C408" s="169" t="s">
        <v>193</v>
      </c>
      <c r="D408" s="170"/>
      <c r="E408" s="170"/>
      <c r="F408" s="170"/>
      <c r="G408" s="170"/>
      <c r="H408" s="170"/>
      <c r="I408" s="170"/>
      <c r="J408" s="170"/>
      <c r="K408" s="171">
        <v>19908</v>
      </c>
      <c r="L408" s="170"/>
      <c r="M408" s="171">
        <v>11108</v>
      </c>
      <c r="N408" s="170"/>
      <c r="O408" s="171">
        <v>11044.27</v>
      </c>
      <c r="P408" s="170"/>
      <c r="Q408" s="172">
        <v>99.43</v>
      </c>
      <c r="R408" s="173"/>
    </row>
    <row r="409" spans="3:18" ht="15">
      <c r="C409" s="163" t="s">
        <v>212</v>
      </c>
      <c r="D409" s="155"/>
      <c r="E409" s="164" t="s">
        <v>10</v>
      </c>
      <c r="F409" s="165"/>
      <c r="G409" s="165"/>
      <c r="H409" s="165"/>
      <c r="I409" s="165"/>
      <c r="J409" s="165"/>
      <c r="K409" s="166">
        <v>19908</v>
      </c>
      <c r="L409" s="165"/>
      <c r="M409" s="166">
        <v>11108</v>
      </c>
      <c r="N409" s="165"/>
      <c r="O409" s="166">
        <v>11044.27</v>
      </c>
      <c r="P409" s="165"/>
      <c r="Q409" s="167">
        <v>99.43</v>
      </c>
      <c r="R409" s="168"/>
    </row>
    <row r="410" spans="3:18" s="8" customFormat="1" ht="14.25">
      <c r="C410" s="174" t="s">
        <v>137</v>
      </c>
      <c r="D410" s="175"/>
      <c r="E410" s="176" t="s">
        <v>78</v>
      </c>
      <c r="F410" s="177"/>
      <c r="G410" s="177"/>
      <c r="H410" s="177"/>
      <c r="I410" s="177"/>
      <c r="J410" s="177"/>
      <c r="K410" s="178">
        <v>19908</v>
      </c>
      <c r="L410" s="177"/>
      <c r="M410" s="178">
        <v>11108</v>
      </c>
      <c r="N410" s="177"/>
      <c r="O410" s="178">
        <v>11044.27</v>
      </c>
      <c r="P410" s="177"/>
      <c r="Q410" s="179">
        <v>99.43</v>
      </c>
      <c r="R410" s="180"/>
    </row>
    <row r="411" spans="3:18" ht="15">
      <c r="C411" s="169" t="s">
        <v>197</v>
      </c>
      <c r="D411" s="170"/>
      <c r="E411" s="170"/>
      <c r="F411" s="170"/>
      <c r="G411" s="170"/>
      <c r="H411" s="170"/>
      <c r="I411" s="170"/>
      <c r="J411" s="170"/>
      <c r="K411" s="171">
        <v>46320</v>
      </c>
      <c r="L411" s="170"/>
      <c r="M411" s="171">
        <v>13201</v>
      </c>
      <c r="N411" s="170"/>
      <c r="O411" s="171">
        <v>13200.01</v>
      </c>
      <c r="P411" s="170"/>
      <c r="Q411" s="172">
        <v>99.99</v>
      </c>
      <c r="R411" s="173"/>
    </row>
    <row r="412" spans="3:18" ht="15">
      <c r="C412" s="169" t="s">
        <v>198</v>
      </c>
      <c r="D412" s="170"/>
      <c r="E412" s="170"/>
      <c r="F412" s="170"/>
      <c r="G412" s="170"/>
      <c r="H412" s="170"/>
      <c r="I412" s="170"/>
      <c r="J412" s="170"/>
      <c r="K412" s="171">
        <v>46320</v>
      </c>
      <c r="L412" s="170"/>
      <c r="M412" s="171">
        <v>13201</v>
      </c>
      <c r="N412" s="170"/>
      <c r="O412" s="171">
        <v>13200.01</v>
      </c>
      <c r="P412" s="170"/>
      <c r="Q412" s="172">
        <v>99.99</v>
      </c>
      <c r="R412" s="173"/>
    </row>
    <row r="413" spans="3:18" ht="15">
      <c r="C413" s="163" t="s">
        <v>212</v>
      </c>
      <c r="D413" s="155"/>
      <c r="E413" s="164" t="s">
        <v>10</v>
      </c>
      <c r="F413" s="165"/>
      <c r="G413" s="165"/>
      <c r="H413" s="165"/>
      <c r="I413" s="165"/>
      <c r="J413" s="165"/>
      <c r="K413" s="166">
        <v>46320</v>
      </c>
      <c r="L413" s="165"/>
      <c r="M413" s="166">
        <v>13201</v>
      </c>
      <c r="N413" s="165"/>
      <c r="O413" s="166">
        <v>13200.01</v>
      </c>
      <c r="P413" s="165"/>
      <c r="Q413" s="167">
        <v>99.99</v>
      </c>
      <c r="R413" s="168"/>
    </row>
    <row r="414" spans="3:18" s="8" customFormat="1" ht="14.25">
      <c r="C414" s="174" t="s">
        <v>137</v>
      </c>
      <c r="D414" s="175"/>
      <c r="E414" s="176" t="s">
        <v>78</v>
      </c>
      <c r="F414" s="177"/>
      <c r="G414" s="177"/>
      <c r="H414" s="177"/>
      <c r="I414" s="177"/>
      <c r="J414" s="177"/>
      <c r="K414" s="178">
        <v>46320</v>
      </c>
      <c r="L414" s="177"/>
      <c r="M414" s="178">
        <v>13201</v>
      </c>
      <c r="N414" s="177"/>
      <c r="O414" s="178">
        <v>13200.01</v>
      </c>
      <c r="P414" s="177"/>
      <c r="Q414" s="179">
        <v>99.99</v>
      </c>
      <c r="R414" s="180"/>
    </row>
    <row r="415" spans="3:18" ht="15">
      <c r="C415" s="186" t="s">
        <v>217</v>
      </c>
      <c r="D415" s="155"/>
      <c r="E415" s="187" t="s">
        <v>310</v>
      </c>
      <c r="F415" s="165"/>
      <c r="G415" s="165"/>
      <c r="H415" s="165"/>
      <c r="I415" s="165"/>
      <c r="J415" s="165"/>
      <c r="K415" s="188">
        <v>4644</v>
      </c>
      <c r="L415" s="165"/>
      <c r="M415" s="188">
        <v>2057</v>
      </c>
      <c r="N415" s="165"/>
      <c r="O415" s="188">
        <v>2056.07</v>
      </c>
      <c r="P415" s="165"/>
      <c r="Q415" s="189">
        <v>99.95</v>
      </c>
      <c r="R415" s="190"/>
    </row>
    <row r="416" spans="3:18" ht="15">
      <c r="C416" s="181" t="s">
        <v>311</v>
      </c>
      <c r="D416" s="155"/>
      <c r="E416" s="182" t="s">
        <v>312</v>
      </c>
      <c r="F416" s="165"/>
      <c r="G416" s="165"/>
      <c r="H416" s="165"/>
      <c r="I416" s="165"/>
      <c r="J416" s="165"/>
      <c r="K416" s="183">
        <v>4644</v>
      </c>
      <c r="L416" s="165"/>
      <c r="M416" s="183">
        <v>2057</v>
      </c>
      <c r="N416" s="165"/>
      <c r="O416" s="183">
        <v>2056.07</v>
      </c>
      <c r="P416" s="165"/>
      <c r="Q416" s="184">
        <v>99.95</v>
      </c>
      <c r="R416" s="185"/>
    </row>
    <row r="417" spans="3:18" ht="15">
      <c r="C417" s="169" t="s">
        <v>192</v>
      </c>
      <c r="D417" s="170"/>
      <c r="E417" s="170"/>
      <c r="F417" s="170"/>
      <c r="G417" s="170"/>
      <c r="H417" s="170"/>
      <c r="I417" s="170"/>
      <c r="J417" s="170"/>
      <c r="K417" s="171">
        <v>2654</v>
      </c>
      <c r="L417" s="170"/>
      <c r="M417" s="171">
        <v>598</v>
      </c>
      <c r="N417" s="170"/>
      <c r="O417" s="171">
        <v>597.07</v>
      </c>
      <c r="P417" s="170"/>
      <c r="Q417" s="172">
        <v>99.84</v>
      </c>
      <c r="R417" s="173"/>
    </row>
    <row r="418" spans="3:18" ht="15">
      <c r="C418" s="169" t="s">
        <v>193</v>
      </c>
      <c r="D418" s="170"/>
      <c r="E418" s="170"/>
      <c r="F418" s="170"/>
      <c r="G418" s="170"/>
      <c r="H418" s="170"/>
      <c r="I418" s="170"/>
      <c r="J418" s="170"/>
      <c r="K418" s="171">
        <v>2654</v>
      </c>
      <c r="L418" s="170"/>
      <c r="M418" s="171">
        <v>598</v>
      </c>
      <c r="N418" s="170"/>
      <c r="O418" s="171">
        <v>597.07</v>
      </c>
      <c r="P418" s="170"/>
      <c r="Q418" s="172">
        <v>99.84</v>
      </c>
      <c r="R418" s="173"/>
    </row>
    <row r="419" spans="3:18" ht="15">
      <c r="C419" s="163" t="s">
        <v>212</v>
      </c>
      <c r="D419" s="155"/>
      <c r="E419" s="164" t="s">
        <v>10</v>
      </c>
      <c r="F419" s="165"/>
      <c r="G419" s="165"/>
      <c r="H419" s="165"/>
      <c r="I419" s="165"/>
      <c r="J419" s="165"/>
      <c r="K419" s="166">
        <v>2654</v>
      </c>
      <c r="L419" s="165"/>
      <c r="M419" s="166">
        <v>598</v>
      </c>
      <c r="N419" s="165"/>
      <c r="O419" s="166">
        <v>597.07</v>
      </c>
      <c r="P419" s="165"/>
      <c r="Q419" s="167">
        <v>99.84</v>
      </c>
      <c r="R419" s="168"/>
    </row>
    <row r="420" spans="3:18" ht="15">
      <c r="C420" s="174" t="s">
        <v>129</v>
      </c>
      <c r="D420" s="175"/>
      <c r="E420" s="176" t="s">
        <v>67</v>
      </c>
      <c r="F420" s="177"/>
      <c r="G420" s="177"/>
      <c r="H420" s="177"/>
      <c r="I420" s="177"/>
      <c r="J420" s="177"/>
      <c r="K420" s="178">
        <v>66</v>
      </c>
      <c r="L420" s="177"/>
      <c r="M420" s="178">
        <v>0</v>
      </c>
      <c r="N420" s="177"/>
      <c r="O420" s="178">
        <v>0</v>
      </c>
      <c r="P420" s="177"/>
      <c r="Q420" s="179">
        <v>0</v>
      </c>
      <c r="R420" s="180"/>
    </row>
    <row r="421" spans="3:18" ht="15">
      <c r="C421" s="174" t="s">
        <v>139</v>
      </c>
      <c r="D421" s="175"/>
      <c r="E421" s="176" t="s">
        <v>80</v>
      </c>
      <c r="F421" s="177"/>
      <c r="G421" s="177"/>
      <c r="H421" s="177"/>
      <c r="I421" s="177"/>
      <c r="J421" s="177"/>
      <c r="K421" s="178">
        <v>332</v>
      </c>
      <c r="L421" s="177"/>
      <c r="M421" s="178">
        <v>0</v>
      </c>
      <c r="N421" s="177"/>
      <c r="O421" s="178">
        <v>0</v>
      </c>
      <c r="P421" s="177"/>
      <c r="Q421" s="179">
        <v>0</v>
      </c>
      <c r="R421" s="180"/>
    </row>
    <row r="422" spans="3:18" ht="15">
      <c r="C422" s="174" t="s">
        <v>141</v>
      </c>
      <c r="D422" s="175"/>
      <c r="E422" s="176" t="s">
        <v>86</v>
      </c>
      <c r="F422" s="177"/>
      <c r="G422" s="177"/>
      <c r="H422" s="177"/>
      <c r="I422" s="177"/>
      <c r="J422" s="177"/>
      <c r="K422" s="178">
        <v>1327</v>
      </c>
      <c r="L422" s="177"/>
      <c r="M422" s="178">
        <v>538</v>
      </c>
      <c r="N422" s="177"/>
      <c r="O422" s="178">
        <v>537.07</v>
      </c>
      <c r="P422" s="177"/>
      <c r="Q422" s="191">
        <f>(O422/M422)*100</f>
        <v>99.8271375464684</v>
      </c>
      <c r="R422" s="192"/>
    </row>
    <row r="423" spans="3:18" ht="15">
      <c r="C423" s="174" t="s">
        <v>144</v>
      </c>
      <c r="D423" s="175"/>
      <c r="E423" s="176" t="s">
        <v>83</v>
      </c>
      <c r="F423" s="177"/>
      <c r="G423" s="177"/>
      <c r="H423" s="177"/>
      <c r="I423" s="177"/>
      <c r="J423" s="177"/>
      <c r="K423" s="178">
        <v>929</v>
      </c>
      <c r="L423" s="177"/>
      <c r="M423" s="178">
        <v>60</v>
      </c>
      <c r="N423" s="177"/>
      <c r="O423" s="178">
        <v>60</v>
      </c>
      <c r="P423" s="177"/>
      <c r="Q423" s="179">
        <f>(O423/M423)*100</f>
        <v>100</v>
      </c>
      <c r="R423" s="180"/>
    </row>
    <row r="424" spans="3:18" ht="15">
      <c r="C424" s="169" t="s">
        <v>197</v>
      </c>
      <c r="D424" s="170"/>
      <c r="E424" s="170"/>
      <c r="F424" s="170"/>
      <c r="G424" s="170"/>
      <c r="H424" s="170"/>
      <c r="I424" s="170"/>
      <c r="J424" s="170"/>
      <c r="K424" s="171">
        <v>1990</v>
      </c>
      <c r="L424" s="170"/>
      <c r="M424" s="171">
        <v>1459</v>
      </c>
      <c r="N424" s="170"/>
      <c r="O424" s="171">
        <v>1459</v>
      </c>
      <c r="P424" s="170"/>
      <c r="Q424" s="172">
        <v>100</v>
      </c>
      <c r="R424" s="173"/>
    </row>
    <row r="425" spans="3:18" ht="15">
      <c r="C425" s="169" t="s">
        <v>198</v>
      </c>
      <c r="D425" s="170"/>
      <c r="E425" s="170"/>
      <c r="F425" s="170"/>
      <c r="G425" s="170"/>
      <c r="H425" s="170"/>
      <c r="I425" s="170"/>
      <c r="J425" s="170"/>
      <c r="K425" s="171">
        <v>1990</v>
      </c>
      <c r="L425" s="170"/>
      <c r="M425" s="171">
        <v>1459</v>
      </c>
      <c r="N425" s="170"/>
      <c r="O425" s="171">
        <v>1459</v>
      </c>
      <c r="P425" s="170"/>
      <c r="Q425" s="172">
        <v>100</v>
      </c>
      <c r="R425" s="173"/>
    </row>
    <row r="426" spans="3:18" ht="15">
      <c r="C426" s="163" t="s">
        <v>212</v>
      </c>
      <c r="D426" s="155"/>
      <c r="E426" s="164" t="s">
        <v>10</v>
      </c>
      <c r="F426" s="165"/>
      <c r="G426" s="165"/>
      <c r="H426" s="165"/>
      <c r="I426" s="165"/>
      <c r="J426" s="165"/>
      <c r="K426" s="166">
        <v>1990</v>
      </c>
      <c r="L426" s="165"/>
      <c r="M426" s="166">
        <v>1459</v>
      </c>
      <c r="N426" s="165"/>
      <c r="O426" s="166">
        <v>1459</v>
      </c>
      <c r="P426" s="165"/>
      <c r="Q426" s="167">
        <v>100</v>
      </c>
      <c r="R426" s="168"/>
    </row>
    <row r="427" spans="3:18" ht="15">
      <c r="C427" s="174" t="s">
        <v>129</v>
      </c>
      <c r="D427" s="175"/>
      <c r="E427" s="176" t="s">
        <v>67</v>
      </c>
      <c r="F427" s="177"/>
      <c r="G427" s="177"/>
      <c r="H427" s="177"/>
      <c r="I427" s="177"/>
      <c r="J427" s="177"/>
      <c r="K427" s="178">
        <v>133</v>
      </c>
      <c r="L427" s="177"/>
      <c r="M427" s="178">
        <v>0</v>
      </c>
      <c r="N427" s="177"/>
      <c r="O427" s="178">
        <v>0</v>
      </c>
      <c r="P427" s="177"/>
      <c r="Q427" s="179">
        <v>0</v>
      </c>
      <c r="R427" s="180"/>
    </row>
    <row r="428" spans="3:18" ht="15">
      <c r="C428" s="174" t="s">
        <v>124</v>
      </c>
      <c r="D428" s="175"/>
      <c r="E428" s="176" t="s">
        <v>74</v>
      </c>
      <c r="F428" s="177"/>
      <c r="G428" s="177"/>
      <c r="H428" s="177"/>
      <c r="I428" s="177"/>
      <c r="J428" s="177"/>
      <c r="K428" s="178">
        <v>133</v>
      </c>
      <c r="L428" s="177"/>
      <c r="M428" s="178">
        <v>0</v>
      </c>
      <c r="N428" s="177"/>
      <c r="O428" s="178">
        <v>0</v>
      </c>
      <c r="P428" s="177"/>
      <c r="Q428" s="179">
        <v>0</v>
      </c>
      <c r="R428" s="180"/>
    </row>
    <row r="429" spans="3:18" ht="15">
      <c r="C429" s="174" t="s">
        <v>137</v>
      </c>
      <c r="D429" s="175"/>
      <c r="E429" s="176" t="s">
        <v>78</v>
      </c>
      <c r="F429" s="177"/>
      <c r="G429" s="177"/>
      <c r="H429" s="177"/>
      <c r="I429" s="177"/>
      <c r="J429" s="177"/>
      <c r="K429" s="178">
        <v>199</v>
      </c>
      <c r="L429" s="177"/>
      <c r="M429" s="178">
        <v>929</v>
      </c>
      <c r="N429" s="177"/>
      <c r="O429" s="178">
        <v>929</v>
      </c>
      <c r="P429" s="177"/>
      <c r="Q429" s="179">
        <v>100</v>
      </c>
      <c r="R429" s="180"/>
    </row>
    <row r="430" spans="3:18" ht="15">
      <c r="C430" s="174" t="s">
        <v>139</v>
      </c>
      <c r="D430" s="175"/>
      <c r="E430" s="176" t="s">
        <v>80</v>
      </c>
      <c r="F430" s="177"/>
      <c r="G430" s="177"/>
      <c r="H430" s="177"/>
      <c r="I430" s="177"/>
      <c r="J430" s="177"/>
      <c r="K430" s="178">
        <v>929</v>
      </c>
      <c r="L430" s="177"/>
      <c r="M430" s="178">
        <v>530</v>
      </c>
      <c r="N430" s="177"/>
      <c r="O430" s="178">
        <v>530</v>
      </c>
      <c r="P430" s="177"/>
      <c r="Q430" s="179">
        <v>100</v>
      </c>
      <c r="R430" s="180"/>
    </row>
    <row r="431" spans="3:18" ht="15">
      <c r="C431" s="186" t="s">
        <v>222</v>
      </c>
      <c r="D431" s="155"/>
      <c r="E431" s="187" t="s">
        <v>313</v>
      </c>
      <c r="F431" s="165"/>
      <c r="G431" s="165"/>
      <c r="H431" s="165"/>
      <c r="I431" s="165"/>
      <c r="J431" s="165"/>
      <c r="K431" s="188">
        <v>3319</v>
      </c>
      <c r="L431" s="165"/>
      <c r="M431" s="188">
        <v>2487</v>
      </c>
      <c r="N431" s="165"/>
      <c r="O431" s="188">
        <v>2487</v>
      </c>
      <c r="P431" s="165"/>
      <c r="Q431" s="189">
        <v>100</v>
      </c>
      <c r="R431" s="190"/>
    </row>
    <row r="432" spans="3:18" ht="15">
      <c r="C432" s="181" t="s">
        <v>314</v>
      </c>
      <c r="D432" s="155"/>
      <c r="E432" s="182" t="s">
        <v>315</v>
      </c>
      <c r="F432" s="165"/>
      <c r="G432" s="165"/>
      <c r="H432" s="165"/>
      <c r="I432" s="165"/>
      <c r="J432" s="165"/>
      <c r="K432" s="183">
        <v>3319</v>
      </c>
      <c r="L432" s="165"/>
      <c r="M432" s="183">
        <v>2487</v>
      </c>
      <c r="N432" s="165"/>
      <c r="O432" s="183">
        <v>2487</v>
      </c>
      <c r="P432" s="165"/>
      <c r="Q432" s="184">
        <v>100</v>
      </c>
      <c r="R432" s="185"/>
    </row>
    <row r="433" spans="3:18" ht="15">
      <c r="C433" s="169" t="s">
        <v>192</v>
      </c>
      <c r="D433" s="170"/>
      <c r="E433" s="170"/>
      <c r="F433" s="170"/>
      <c r="G433" s="170"/>
      <c r="H433" s="170"/>
      <c r="I433" s="170"/>
      <c r="J433" s="170"/>
      <c r="K433" s="171">
        <v>1991</v>
      </c>
      <c r="L433" s="170"/>
      <c r="M433" s="171">
        <v>1292</v>
      </c>
      <c r="N433" s="170"/>
      <c r="O433" s="171">
        <v>1292</v>
      </c>
      <c r="P433" s="170"/>
      <c r="Q433" s="172">
        <v>100</v>
      </c>
      <c r="R433" s="173"/>
    </row>
    <row r="434" spans="3:18" ht="15">
      <c r="C434" s="169" t="s">
        <v>193</v>
      </c>
      <c r="D434" s="170"/>
      <c r="E434" s="170"/>
      <c r="F434" s="170"/>
      <c r="G434" s="170"/>
      <c r="H434" s="170"/>
      <c r="I434" s="170"/>
      <c r="J434" s="170"/>
      <c r="K434" s="171">
        <v>1991</v>
      </c>
      <c r="L434" s="170"/>
      <c r="M434" s="171">
        <v>1292</v>
      </c>
      <c r="N434" s="170"/>
      <c r="O434" s="171">
        <v>1292</v>
      </c>
      <c r="P434" s="170"/>
      <c r="Q434" s="172">
        <v>100</v>
      </c>
      <c r="R434" s="173"/>
    </row>
    <row r="435" spans="3:18" ht="15">
      <c r="C435" s="163" t="s">
        <v>212</v>
      </c>
      <c r="D435" s="155"/>
      <c r="E435" s="164" t="s">
        <v>10</v>
      </c>
      <c r="F435" s="165"/>
      <c r="G435" s="165"/>
      <c r="H435" s="165"/>
      <c r="I435" s="165"/>
      <c r="J435" s="165"/>
      <c r="K435" s="166">
        <v>1991</v>
      </c>
      <c r="L435" s="165"/>
      <c r="M435" s="166">
        <v>1292</v>
      </c>
      <c r="N435" s="165"/>
      <c r="O435" s="166">
        <v>1292</v>
      </c>
      <c r="P435" s="165"/>
      <c r="Q435" s="167">
        <v>100</v>
      </c>
      <c r="R435" s="168"/>
    </row>
    <row r="436" spans="3:18" ht="15">
      <c r="C436" s="174" t="s">
        <v>129</v>
      </c>
      <c r="D436" s="175"/>
      <c r="E436" s="176" t="s">
        <v>67</v>
      </c>
      <c r="F436" s="177"/>
      <c r="G436" s="177"/>
      <c r="H436" s="177"/>
      <c r="I436" s="177"/>
      <c r="J436" s="177"/>
      <c r="K436" s="178">
        <v>133</v>
      </c>
      <c r="L436" s="177"/>
      <c r="M436" s="178">
        <v>0</v>
      </c>
      <c r="N436" s="177"/>
      <c r="O436" s="178">
        <v>0</v>
      </c>
      <c r="P436" s="177"/>
      <c r="Q436" s="179">
        <v>0</v>
      </c>
      <c r="R436" s="180"/>
    </row>
    <row r="437" spans="3:18" ht="15">
      <c r="C437" s="174" t="s">
        <v>139</v>
      </c>
      <c r="D437" s="175"/>
      <c r="E437" s="176" t="s">
        <v>80</v>
      </c>
      <c r="F437" s="177"/>
      <c r="G437" s="177"/>
      <c r="H437" s="177"/>
      <c r="I437" s="177"/>
      <c r="J437" s="177"/>
      <c r="K437" s="178">
        <v>531</v>
      </c>
      <c r="L437" s="177"/>
      <c r="M437" s="178">
        <v>332</v>
      </c>
      <c r="N437" s="177"/>
      <c r="O437" s="178">
        <v>332</v>
      </c>
      <c r="P437" s="177"/>
      <c r="Q437" s="179">
        <v>100</v>
      </c>
      <c r="R437" s="180"/>
    </row>
    <row r="438" spans="3:18" ht="15">
      <c r="C438" s="174" t="s">
        <v>141</v>
      </c>
      <c r="D438" s="175"/>
      <c r="E438" s="176" t="s">
        <v>86</v>
      </c>
      <c r="F438" s="177"/>
      <c r="G438" s="177"/>
      <c r="H438" s="177"/>
      <c r="I438" s="177"/>
      <c r="J438" s="177"/>
      <c r="K438" s="178">
        <v>1062</v>
      </c>
      <c r="L438" s="177"/>
      <c r="M438" s="178">
        <v>960</v>
      </c>
      <c r="N438" s="177"/>
      <c r="O438" s="178">
        <v>960</v>
      </c>
      <c r="P438" s="177"/>
      <c r="Q438" s="179">
        <v>100</v>
      </c>
      <c r="R438" s="180"/>
    </row>
    <row r="439" spans="3:18" ht="15">
      <c r="C439" s="174" t="s">
        <v>144</v>
      </c>
      <c r="D439" s="175"/>
      <c r="E439" s="176" t="s">
        <v>83</v>
      </c>
      <c r="F439" s="177"/>
      <c r="G439" s="177"/>
      <c r="H439" s="177"/>
      <c r="I439" s="177"/>
      <c r="J439" s="177"/>
      <c r="K439" s="178">
        <v>265</v>
      </c>
      <c r="L439" s="177"/>
      <c r="M439" s="178">
        <v>0</v>
      </c>
      <c r="N439" s="177"/>
      <c r="O439" s="178">
        <v>0</v>
      </c>
      <c r="P439" s="177"/>
      <c r="Q439" s="179">
        <v>0</v>
      </c>
      <c r="R439" s="180"/>
    </row>
    <row r="440" spans="3:18" ht="15">
      <c r="C440" s="169" t="s">
        <v>197</v>
      </c>
      <c r="D440" s="170"/>
      <c r="E440" s="170"/>
      <c r="F440" s="170"/>
      <c r="G440" s="170"/>
      <c r="H440" s="170"/>
      <c r="I440" s="170"/>
      <c r="J440" s="170"/>
      <c r="K440" s="171">
        <v>1328</v>
      </c>
      <c r="L440" s="170"/>
      <c r="M440" s="171">
        <v>1195</v>
      </c>
      <c r="N440" s="170"/>
      <c r="O440" s="171">
        <v>1195</v>
      </c>
      <c r="P440" s="170"/>
      <c r="Q440" s="172">
        <v>100</v>
      </c>
      <c r="R440" s="173"/>
    </row>
    <row r="441" spans="3:18" ht="15">
      <c r="C441" s="169" t="s">
        <v>198</v>
      </c>
      <c r="D441" s="170"/>
      <c r="E441" s="170"/>
      <c r="F441" s="170"/>
      <c r="G441" s="170"/>
      <c r="H441" s="170"/>
      <c r="I441" s="170"/>
      <c r="J441" s="170"/>
      <c r="K441" s="171">
        <v>1328</v>
      </c>
      <c r="L441" s="170"/>
      <c r="M441" s="171">
        <v>1195</v>
      </c>
      <c r="N441" s="170"/>
      <c r="O441" s="171">
        <v>1195</v>
      </c>
      <c r="P441" s="170"/>
      <c r="Q441" s="172">
        <v>100</v>
      </c>
      <c r="R441" s="173"/>
    </row>
    <row r="442" spans="3:18" ht="15">
      <c r="C442" s="163" t="s">
        <v>212</v>
      </c>
      <c r="D442" s="155"/>
      <c r="E442" s="164" t="s">
        <v>10</v>
      </c>
      <c r="F442" s="165"/>
      <c r="G442" s="165"/>
      <c r="H442" s="165"/>
      <c r="I442" s="165"/>
      <c r="J442" s="165"/>
      <c r="K442" s="166">
        <v>1328</v>
      </c>
      <c r="L442" s="165"/>
      <c r="M442" s="166">
        <v>1195</v>
      </c>
      <c r="N442" s="165"/>
      <c r="O442" s="166">
        <v>1195</v>
      </c>
      <c r="P442" s="165"/>
      <c r="Q442" s="167">
        <v>100</v>
      </c>
      <c r="R442" s="168"/>
    </row>
    <row r="443" spans="3:18" ht="15">
      <c r="C443" s="174" t="s">
        <v>124</v>
      </c>
      <c r="D443" s="175"/>
      <c r="E443" s="176" t="s">
        <v>74</v>
      </c>
      <c r="F443" s="177"/>
      <c r="G443" s="177"/>
      <c r="H443" s="177"/>
      <c r="I443" s="177"/>
      <c r="J443" s="177"/>
      <c r="K443" s="178">
        <v>133</v>
      </c>
      <c r="L443" s="177"/>
      <c r="M443" s="178">
        <v>0</v>
      </c>
      <c r="N443" s="177"/>
      <c r="O443" s="178">
        <v>0</v>
      </c>
      <c r="P443" s="177"/>
      <c r="Q443" s="179">
        <v>0</v>
      </c>
      <c r="R443" s="180"/>
    </row>
    <row r="444" spans="3:18" ht="15">
      <c r="C444" s="174" t="s">
        <v>137</v>
      </c>
      <c r="D444" s="175"/>
      <c r="E444" s="176" t="s">
        <v>78</v>
      </c>
      <c r="F444" s="177"/>
      <c r="G444" s="177"/>
      <c r="H444" s="177"/>
      <c r="I444" s="177"/>
      <c r="J444" s="177"/>
      <c r="K444" s="178">
        <v>398</v>
      </c>
      <c r="L444" s="177"/>
      <c r="M444" s="178">
        <v>398</v>
      </c>
      <c r="N444" s="177"/>
      <c r="O444" s="178">
        <v>398</v>
      </c>
      <c r="P444" s="177"/>
      <c r="Q444" s="179">
        <v>100</v>
      </c>
      <c r="R444" s="180"/>
    </row>
    <row r="445" spans="3:18" ht="15">
      <c r="C445" s="174" t="s">
        <v>139</v>
      </c>
      <c r="D445" s="175"/>
      <c r="E445" s="176" t="s">
        <v>80</v>
      </c>
      <c r="F445" s="177"/>
      <c r="G445" s="177"/>
      <c r="H445" s="177"/>
      <c r="I445" s="177"/>
      <c r="J445" s="177"/>
      <c r="K445" s="178">
        <v>797</v>
      </c>
      <c r="L445" s="177"/>
      <c r="M445" s="178">
        <v>797</v>
      </c>
      <c r="N445" s="177"/>
      <c r="O445" s="178">
        <v>797</v>
      </c>
      <c r="P445" s="177"/>
      <c r="Q445" s="179">
        <v>100</v>
      </c>
      <c r="R445" s="180"/>
    </row>
    <row r="446" spans="3:18" ht="15">
      <c r="C446" s="186" t="s">
        <v>226</v>
      </c>
      <c r="D446" s="155"/>
      <c r="E446" s="187" t="s">
        <v>316</v>
      </c>
      <c r="F446" s="165"/>
      <c r="G446" s="165"/>
      <c r="H446" s="165"/>
      <c r="I446" s="165"/>
      <c r="J446" s="165"/>
      <c r="K446" s="188">
        <v>5706</v>
      </c>
      <c r="L446" s="165"/>
      <c r="M446" s="188">
        <v>5635</v>
      </c>
      <c r="N446" s="165"/>
      <c r="O446" s="188">
        <v>3884.88</v>
      </c>
      <c r="P446" s="165"/>
      <c r="Q446" s="189">
        <v>68.94</v>
      </c>
      <c r="R446" s="190"/>
    </row>
    <row r="447" spans="3:18" ht="15">
      <c r="C447" s="181" t="s">
        <v>317</v>
      </c>
      <c r="D447" s="155"/>
      <c r="E447" s="182" t="s">
        <v>318</v>
      </c>
      <c r="F447" s="165"/>
      <c r="G447" s="165"/>
      <c r="H447" s="165"/>
      <c r="I447" s="165"/>
      <c r="J447" s="165"/>
      <c r="K447" s="183">
        <v>5706</v>
      </c>
      <c r="L447" s="165"/>
      <c r="M447" s="183">
        <v>5635</v>
      </c>
      <c r="N447" s="165"/>
      <c r="O447" s="183">
        <v>3884.88</v>
      </c>
      <c r="P447" s="165"/>
      <c r="Q447" s="184">
        <v>68.94</v>
      </c>
      <c r="R447" s="185"/>
    </row>
    <row r="448" spans="3:18" ht="15">
      <c r="C448" s="169" t="s">
        <v>192</v>
      </c>
      <c r="D448" s="170"/>
      <c r="E448" s="170"/>
      <c r="F448" s="170"/>
      <c r="G448" s="170"/>
      <c r="H448" s="170"/>
      <c r="I448" s="170"/>
      <c r="J448" s="170"/>
      <c r="K448" s="171">
        <v>4645</v>
      </c>
      <c r="L448" s="170"/>
      <c r="M448" s="171">
        <v>4574</v>
      </c>
      <c r="N448" s="170"/>
      <c r="O448" s="171">
        <v>3097.67</v>
      </c>
      <c r="P448" s="170"/>
      <c r="Q448" s="172">
        <v>67.72</v>
      </c>
      <c r="R448" s="173"/>
    </row>
    <row r="449" spans="3:18" ht="15">
      <c r="C449" s="169" t="s">
        <v>193</v>
      </c>
      <c r="D449" s="170"/>
      <c r="E449" s="170"/>
      <c r="F449" s="170"/>
      <c r="G449" s="170"/>
      <c r="H449" s="170"/>
      <c r="I449" s="170"/>
      <c r="J449" s="170"/>
      <c r="K449" s="171">
        <v>4114</v>
      </c>
      <c r="L449" s="170"/>
      <c r="M449" s="171">
        <v>4114</v>
      </c>
      <c r="N449" s="170"/>
      <c r="O449" s="171">
        <v>3046.13</v>
      </c>
      <c r="P449" s="170"/>
      <c r="Q449" s="172">
        <v>74.04</v>
      </c>
      <c r="R449" s="173"/>
    </row>
    <row r="450" spans="3:18" ht="15">
      <c r="C450" s="163" t="s">
        <v>212</v>
      </c>
      <c r="D450" s="155"/>
      <c r="E450" s="164" t="s">
        <v>10</v>
      </c>
      <c r="F450" s="165"/>
      <c r="G450" s="165"/>
      <c r="H450" s="165"/>
      <c r="I450" s="165"/>
      <c r="J450" s="165"/>
      <c r="K450" s="166">
        <v>4114</v>
      </c>
      <c r="L450" s="165"/>
      <c r="M450" s="166">
        <v>4114</v>
      </c>
      <c r="N450" s="165"/>
      <c r="O450" s="166">
        <v>3046.13</v>
      </c>
      <c r="P450" s="165"/>
      <c r="Q450" s="167">
        <v>74.04</v>
      </c>
      <c r="R450" s="168"/>
    </row>
    <row r="451" spans="3:18" ht="15">
      <c r="C451" s="174" t="s">
        <v>122</v>
      </c>
      <c r="D451" s="175"/>
      <c r="E451" s="176" t="s">
        <v>63</v>
      </c>
      <c r="F451" s="177"/>
      <c r="G451" s="177"/>
      <c r="H451" s="177"/>
      <c r="I451" s="177"/>
      <c r="J451" s="177"/>
      <c r="K451" s="178">
        <v>398</v>
      </c>
      <c r="L451" s="177"/>
      <c r="M451" s="178">
        <v>398</v>
      </c>
      <c r="N451" s="177"/>
      <c r="O451" s="178">
        <v>0</v>
      </c>
      <c r="P451" s="177"/>
      <c r="Q451" s="191">
        <f>(O451/M451)*100</f>
        <v>0</v>
      </c>
      <c r="R451" s="192"/>
    </row>
    <row r="452" spans="3:18" ht="15">
      <c r="C452" s="174" t="s">
        <v>137</v>
      </c>
      <c r="D452" s="175"/>
      <c r="E452" s="176" t="s">
        <v>78</v>
      </c>
      <c r="F452" s="177"/>
      <c r="G452" s="177"/>
      <c r="H452" s="177"/>
      <c r="I452" s="177"/>
      <c r="J452" s="177"/>
      <c r="K452" s="178">
        <v>2389</v>
      </c>
      <c r="L452" s="177"/>
      <c r="M452" s="178">
        <v>2389</v>
      </c>
      <c r="N452" s="177"/>
      <c r="O452" s="178">
        <v>1801.23</v>
      </c>
      <c r="P452" s="177"/>
      <c r="Q452" s="191">
        <f>(O452/M452)*100</f>
        <v>75.39681875261616</v>
      </c>
      <c r="R452" s="192"/>
    </row>
    <row r="453" spans="3:18" ht="15">
      <c r="C453" s="174" t="s">
        <v>139</v>
      </c>
      <c r="D453" s="175"/>
      <c r="E453" s="176" t="s">
        <v>80</v>
      </c>
      <c r="F453" s="177"/>
      <c r="G453" s="177"/>
      <c r="H453" s="177"/>
      <c r="I453" s="177"/>
      <c r="J453" s="177"/>
      <c r="K453" s="178">
        <v>1062</v>
      </c>
      <c r="L453" s="177"/>
      <c r="M453" s="178">
        <v>1062</v>
      </c>
      <c r="N453" s="177"/>
      <c r="O453" s="178">
        <v>981.22</v>
      </c>
      <c r="P453" s="177"/>
      <c r="Q453" s="191">
        <f>(O453/M453)*100</f>
        <v>92.39359698681733</v>
      </c>
      <c r="R453" s="192"/>
    </row>
    <row r="454" spans="3:18" ht="15">
      <c r="C454" s="174" t="s">
        <v>144</v>
      </c>
      <c r="D454" s="175"/>
      <c r="E454" s="176" t="s">
        <v>83</v>
      </c>
      <c r="F454" s="177"/>
      <c r="G454" s="177"/>
      <c r="H454" s="177"/>
      <c r="I454" s="177"/>
      <c r="J454" s="177"/>
      <c r="K454" s="178">
        <v>265</v>
      </c>
      <c r="L454" s="177"/>
      <c r="M454" s="178">
        <v>265</v>
      </c>
      <c r="N454" s="177"/>
      <c r="O454" s="178">
        <v>263.68</v>
      </c>
      <c r="P454" s="177"/>
      <c r="Q454" s="191">
        <f>(O454/M454)*100</f>
        <v>99.50188679245284</v>
      </c>
      <c r="R454" s="192"/>
    </row>
    <row r="455" spans="3:18" ht="15">
      <c r="C455" s="169" t="s">
        <v>194</v>
      </c>
      <c r="D455" s="170"/>
      <c r="E455" s="170"/>
      <c r="F455" s="170"/>
      <c r="G455" s="170"/>
      <c r="H455" s="170"/>
      <c r="I455" s="170"/>
      <c r="J455" s="170"/>
      <c r="K455" s="171">
        <v>531</v>
      </c>
      <c r="L455" s="170"/>
      <c r="M455" s="171">
        <v>460</v>
      </c>
      <c r="N455" s="170"/>
      <c r="O455" s="171">
        <v>51.54</v>
      </c>
      <c r="P455" s="170"/>
      <c r="Q455" s="172">
        <v>11.2</v>
      </c>
      <c r="R455" s="173"/>
    </row>
    <row r="456" spans="3:18" ht="15">
      <c r="C456" s="163" t="s">
        <v>221</v>
      </c>
      <c r="D456" s="155"/>
      <c r="E456" s="164" t="s">
        <v>94</v>
      </c>
      <c r="F456" s="165"/>
      <c r="G456" s="165"/>
      <c r="H456" s="165"/>
      <c r="I456" s="165"/>
      <c r="J456" s="165"/>
      <c r="K456" s="166">
        <v>531</v>
      </c>
      <c r="L456" s="165"/>
      <c r="M456" s="166">
        <v>460</v>
      </c>
      <c r="N456" s="165"/>
      <c r="O456" s="166">
        <v>51.54</v>
      </c>
      <c r="P456" s="165"/>
      <c r="Q456" s="167">
        <v>11.2</v>
      </c>
      <c r="R456" s="168"/>
    </row>
    <row r="457" spans="3:18" ht="15">
      <c r="C457" s="174" t="s">
        <v>150</v>
      </c>
      <c r="D457" s="175"/>
      <c r="E457" s="176" t="s">
        <v>100</v>
      </c>
      <c r="F457" s="177"/>
      <c r="G457" s="177"/>
      <c r="H457" s="177"/>
      <c r="I457" s="177"/>
      <c r="J457" s="177"/>
      <c r="K457" s="178">
        <v>531</v>
      </c>
      <c r="L457" s="177"/>
      <c r="M457" s="178">
        <v>460</v>
      </c>
      <c r="N457" s="177"/>
      <c r="O457" s="178">
        <v>51.54</v>
      </c>
      <c r="P457" s="177"/>
      <c r="Q457" s="191">
        <f>(O457/M457)*100</f>
        <v>11.204347826086956</v>
      </c>
      <c r="R457" s="192"/>
    </row>
    <row r="458" spans="3:18" ht="15">
      <c r="C458" s="169" t="s">
        <v>197</v>
      </c>
      <c r="D458" s="170"/>
      <c r="E458" s="170"/>
      <c r="F458" s="170"/>
      <c r="G458" s="170"/>
      <c r="H458" s="170"/>
      <c r="I458" s="170"/>
      <c r="J458" s="170"/>
      <c r="K458" s="171">
        <v>1061</v>
      </c>
      <c r="L458" s="170"/>
      <c r="M458" s="171">
        <v>1061</v>
      </c>
      <c r="N458" s="170"/>
      <c r="O458" s="171">
        <v>787.21</v>
      </c>
      <c r="P458" s="170"/>
      <c r="Q458" s="172">
        <v>74.2</v>
      </c>
      <c r="R458" s="173"/>
    </row>
    <row r="459" spans="3:18" ht="15">
      <c r="C459" s="169" t="s">
        <v>198</v>
      </c>
      <c r="D459" s="170"/>
      <c r="E459" s="170"/>
      <c r="F459" s="170"/>
      <c r="G459" s="170"/>
      <c r="H459" s="170"/>
      <c r="I459" s="170"/>
      <c r="J459" s="170"/>
      <c r="K459" s="171">
        <v>1061</v>
      </c>
      <c r="L459" s="170"/>
      <c r="M459" s="171">
        <v>1061</v>
      </c>
      <c r="N459" s="170"/>
      <c r="O459" s="171">
        <v>787.21</v>
      </c>
      <c r="P459" s="170"/>
      <c r="Q459" s="172">
        <v>74.2</v>
      </c>
      <c r="R459" s="173"/>
    </row>
    <row r="460" spans="3:18" ht="15">
      <c r="C460" s="163" t="s">
        <v>212</v>
      </c>
      <c r="D460" s="155"/>
      <c r="E460" s="164" t="s">
        <v>10</v>
      </c>
      <c r="F460" s="165"/>
      <c r="G460" s="165"/>
      <c r="H460" s="165"/>
      <c r="I460" s="165"/>
      <c r="J460" s="165"/>
      <c r="K460" s="166">
        <v>1061</v>
      </c>
      <c r="L460" s="165"/>
      <c r="M460" s="166">
        <v>1061</v>
      </c>
      <c r="N460" s="165"/>
      <c r="O460" s="166">
        <v>787.21</v>
      </c>
      <c r="P460" s="165"/>
      <c r="Q460" s="167">
        <v>74.2</v>
      </c>
      <c r="R460" s="168"/>
    </row>
    <row r="461" spans="3:18" s="8" customFormat="1" ht="14.25">
      <c r="C461" s="174" t="s">
        <v>127</v>
      </c>
      <c r="D461" s="175"/>
      <c r="E461" s="176" t="s">
        <v>21</v>
      </c>
      <c r="F461" s="177"/>
      <c r="G461" s="177"/>
      <c r="H461" s="177"/>
      <c r="I461" s="177"/>
      <c r="J461" s="177"/>
      <c r="K461" s="178">
        <v>531</v>
      </c>
      <c r="L461" s="177"/>
      <c r="M461" s="178">
        <v>531</v>
      </c>
      <c r="N461" s="177"/>
      <c r="O461" s="178">
        <v>286.76</v>
      </c>
      <c r="P461" s="177"/>
      <c r="Q461" s="191">
        <f>(O461/M461)*100</f>
        <v>54.003766478342754</v>
      </c>
      <c r="R461" s="192"/>
    </row>
    <row r="462" spans="3:18" s="8" customFormat="1" ht="14.25">
      <c r="C462" s="174" t="s">
        <v>128</v>
      </c>
      <c r="D462" s="175"/>
      <c r="E462" s="176" t="s">
        <v>214</v>
      </c>
      <c r="F462" s="177"/>
      <c r="G462" s="177"/>
      <c r="H462" s="177"/>
      <c r="I462" s="177"/>
      <c r="J462" s="177"/>
      <c r="K462" s="178">
        <v>265</v>
      </c>
      <c r="L462" s="177"/>
      <c r="M462" s="178">
        <v>265</v>
      </c>
      <c r="N462" s="177"/>
      <c r="O462" s="178">
        <v>260</v>
      </c>
      <c r="P462" s="177"/>
      <c r="Q462" s="191">
        <f>(O462/M462)*100</f>
        <v>98.11320754716981</v>
      </c>
      <c r="R462" s="192"/>
    </row>
    <row r="463" spans="3:18" s="8" customFormat="1" ht="14.25">
      <c r="C463" s="174" t="s">
        <v>144</v>
      </c>
      <c r="D463" s="175"/>
      <c r="E463" s="176" t="s">
        <v>83</v>
      </c>
      <c r="F463" s="177"/>
      <c r="G463" s="177"/>
      <c r="H463" s="177"/>
      <c r="I463" s="177"/>
      <c r="J463" s="177"/>
      <c r="K463" s="178">
        <v>265</v>
      </c>
      <c r="L463" s="177"/>
      <c r="M463" s="178">
        <v>265</v>
      </c>
      <c r="N463" s="177"/>
      <c r="O463" s="178">
        <v>240.45</v>
      </c>
      <c r="P463" s="177"/>
      <c r="Q463" s="191">
        <f>(O463/M463)*100</f>
        <v>90.73584905660377</v>
      </c>
      <c r="R463" s="192"/>
    </row>
    <row r="464" spans="3:18" ht="15">
      <c r="C464" s="186" t="s">
        <v>231</v>
      </c>
      <c r="D464" s="155"/>
      <c r="E464" s="187" t="s">
        <v>319</v>
      </c>
      <c r="F464" s="165"/>
      <c r="G464" s="165"/>
      <c r="H464" s="165"/>
      <c r="I464" s="165"/>
      <c r="J464" s="165"/>
      <c r="K464" s="188">
        <v>4645</v>
      </c>
      <c r="L464" s="165"/>
      <c r="M464" s="188">
        <v>4645</v>
      </c>
      <c r="N464" s="165"/>
      <c r="O464" s="188">
        <v>2375</v>
      </c>
      <c r="P464" s="165"/>
      <c r="Q464" s="189">
        <v>51.13</v>
      </c>
      <c r="R464" s="190"/>
    </row>
    <row r="465" spans="3:18" ht="15">
      <c r="C465" s="181" t="s">
        <v>320</v>
      </c>
      <c r="D465" s="155"/>
      <c r="E465" s="182" t="s">
        <v>321</v>
      </c>
      <c r="F465" s="165"/>
      <c r="G465" s="165"/>
      <c r="H465" s="165"/>
      <c r="I465" s="165"/>
      <c r="J465" s="165"/>
      <c r="K465" s="183">
        <v>4645</v>
      </c>
      <c r="L465" s="165"/>
      <c r="M465" s="183">
        <v>4645</v>
      </c>
      <c r="N465" s="165"/>
      <c r="O465" s="183">
        <v>2375</v>
      </c>
      <c r="P465" s="165"/>
      <c r="Q465" s="184">
        <v>51.13</v>
      </c>
      <c r="R465" s="185"/>
    </row>
    <row r="466" spans="3:18" ht="15">
      <c r="C466" s="169" t="s">
        <v>192</v>
      </c>
      <c r="D466" s="170"/>
      <c r="E466" s="170"/>
      <c r="F466" s="170"/>
      <c r="G466" s="170"/>
      <c r="H466" s="170"/>
      <c r="I466" s="170"/>
      <c r="J466" s="170"/>
      <c r="K466" s="171">
        <v>1991</v>
      </c>
      <c r="L466" s="170"/>
      <c r="M466" s="171">
        <v>1991</v>
      </c>
      <c r="N466" s="170"/>
      <c r="O466" s="171">
        <v>1047.77</v>
      </c>
      <c r="P466" s="170"/>
      <c r="Q466" s="172">
        <v>52.63</v>
      </c>
      <c r="R466" s="173"/>
    </row>
    <row r="467" spans="3:18" ht="15">
      <c r="C467" s="169" t="s">
        <v>193</v>
      </c>
      <c r="D467" s="170"/>
      <c r="E467" s="170"/>
      <c r="F467" s="170"/>
      <c r="G467" s="170"/>
      <c r="H467" s="170"/>
      <c r="I467" s="170"/>
      <c r="J467" s="170"/>
      <c r="K467" s="171">
        <v>1991</v>
      </c>
      <c r="L467" s="170"/>
      <c r="M467" s="171">
        <v>1991</v>
      </c>
      <c r="N467" s="170"/>
      <c r="O467" s="171">
        <v>1047.77</v>
      </c>
      <c r="P467" s="170"/>
      <c r="Q467" s="172">
        <v>52.63</v>
      </c>
      <c r="R467" s="173"/>
    </row>
    <row r="468" spans="3:18" ht="15">
      <c r="C468" s="163" t="s">
        <v>212</v>
      </c>
      <c r="D468" s="155"/>
      <c r="E468" s="164" t="s">
        <v>10</v>
      </c>
      <c r="F468" s="165"/>
      <c r="G468" s="165"/>
      <c r="H468" s="165"/>
      <c r="I468" s="165"/>
      <c r="J468" s="165"/>
      <c r="K468" s="166">
        <v>1991</v>
      </c>
      <c r="L468" s="165"/>
      <c r="M468" s="166">
        <v>1991</v>
      </c>
      <c r="N468" s="165"/>
      <c r="O468" s="166">
        <v>1047.77</v>
      </c>
      <c r="P468" s="165"/>
      <c r="Q468" s="167">
        <v>52.63</v>
      </c>
      <c r="R468" s="168"/>
    </row>
    <row r="469" spans="3:18" s="8" customFormat="1" ht="14.25">
      <c r="C469" s="174" t="s">
        <v>131</v>
      </c>
      <c r="D469" s="175"/>
      <c r="E469" s="176" t="s">
        <v>70</v>
      </c>
      <c r="F469" s="177"/>
      <c r="G469" s="177"/>
      <c r="H469" s="177"/>
      <c r="I469" s="177"/>
      <c r="J469" s="177"/>
      <c r="K469" s="178">
        <v>1991</v>
      </c>
      <c r="L469" s="177"/>
      <c r="M469" s="178">
        <v>1991</v>
      </c>
      <c r="N469" s="177"/>
      <c r="O469" s="178">
        <v>1047.77</v>
      </c>
      <c r="P469" s="177"/>
      <c r="Q469" s="179">
        <v>52.63</v>
      </c>
      <c r="R469" s="180"/>
    </row>
    <row r="470" spans="3:18" ht="15">
      <c r="C470" s="169" t="s">
        <v>197</v>
      </c>
      <c r="D470" s="170"/>
      <c r="E470" s="170"/>
      <c r="F470" s="170"/>
      <c r="G470" s="170"/>
      <c r="H470" s="170"/>
      <c r="I470" s="170"/>
      <c r="J470" s="170"/>
      <c r="K470" s="171">
        <v>2654</v>
      </c>
      <c r="L470" s="170"/>
      <c r="M470" s="171">
        <v>2654</v>
      </c>
      <c r="N470" s="170"/>
      <c r="O470" s="171">
        <v>1327.23</v>
      </c>
      <c r="P470" s="170"/>
      <c r="Q470" s="172">
        <v>50.01</v>
      </c>
      <c r="R470" s="173"/>
    </row>
    <row r="471" spans="3:18" ht="15">
      <c r="C471" s="169" t="s">
        <v>198</v>
      </c>
      <c r="D471" s="170"/>
      <c r="E471" s="170"/>
      <c r="F471" s="170"/>
      <c r="G471" s="170"/>
      <c r="H471" s="170"/>
      <c r="I471" s="170"/>
      <c r="J471" s="170"/>
      <c r="K471" s="171">
        <v>2654</v>
      </c>
      <c r="L471" s="170"/>
      <c r="M471" s="171">
        <v>2654</v>
      </c>
      <c r="N471" s="170"/>
      <c r="O471" s="171">
        <v>1327.23</v>
      </c>
      <c r="P471" s="170"/>
      <c r="Q471" s="172">
        <v>50.01</v>
      </c>
      <c r="R471" s="173"/>
    </row>
    <row r="472" spans="3:18" ht="15">
      <c r="C472" s="163" t="s">
        <v>212</v>
      </c>
      <c r="D472" s="155"/>
      <c r="E472" s="164" t="s">
        <v>10</v>
      </c>
      <c r="F472" s="165"/>
      <c r="G472" s="165"/>
      <c r="H472" s="165"/>
      <c r="I472" s="165"/>
      <c r="J472" s="165"/>
      <c r="K472" s="166">
        <v>2654</v>
      </c>
      <c r="L472" s="165"/>
      <c r="M472" s="166">
        <v>2654</v>
      </c>
      <c r="N472" s="165"/>
      <c r="O472" s="166">
        <v>1327.23</v>
      </c>
      <c r="P472" s="165"/>
      <c r="Q472" s="167">
        <v>50.01</v>
      </c>
      <c r="R472" s="168"/>
    </row>
    <row r="473" spans="3:18" s="8" customFormat="1" ht="14.25">
      <c r="C473" s="174" t="s">
        <v>131</v>
      </c>
      <c r="D473" s="175"/>
      <c r="E473" s="176" t="s">
        <v>70</v>
      </c>
      <c r="F473" s="177"/>
      <c r="G473" s="177"/>
      <c r="H473" s="177"/>
      <c r="I473" s="177"/>
      <c r="J473" s="177"/>
      <c r="K473" s="178">
        <v>2654</v>
      </c>
      <c r="L473" s="177"/>
      <c r="M473" s="178">
        <v>2654</v>
      </c>
      <c r="N473" s="177"/>
      <c r="O473" s="178">
        <v>1327.23</v>
      </c>
      <c r="P473" s="177"/>
      <c r="Q473" s="179">
        <v>50.01</v>
      </c>
      <c r="R473" s="180"/>
    </row>
    <row r="474" spans="3:18" ht="15">
      <c r="C474" s="186" t="s">
        <v>235</v>
      </c>
      <c r="D474" s="155"/>
      <c r="E474" s="187" t="s">
        <v>322</v>
      </c>
      <c r="F474" s="165"/>
      <c r="G474" s="165"/>
      <c r="H474" s="165"/>
      <c r="I474" s="165"/>
      <c r="J474" s="165"/>
      <c r="K474" s="188">
        <v>5110</v>
      </c>
      <c r="L474" s="165"/>
      <c r="M474" s="188">
        <v>4643</v>
      </c>
      <c r="N474" s="165"/>
      <c r="O474" s="188">
        <v>4235.28</v>
      </c>
      <c r="P474" s="165"/>
      <c r="Q474" s="189">
        <v>91.22</v>
      </c>
      <c r="R474" s="190"/>
    </row>
    <row r="475" spans="3:18" ht="15">
      <c r="C475" s="181" t="s">
        <v>323</v>
      </c>
      <c r="D475" s="155"/>
      <c r="E475" s="182" t="s">
        <v>324</v>
      </c>
      <c r="F475" s="165"/>
      <c r="G475" s="165"/>
      <c r="H475" s="165"/>
      <c r="I475" s="165"/>
      <c r="J475" s="165"/>
      <c r="K475" s="183">
        <v>5110</v>
      </c>
      <c r="L475" s="165"/>
      <c r="M475" s="183">
        <v>4643</v>
      </c>
      <c r="N475" s="165"/>
      <c r="O475" s="183">
        <v>4235.28</v>
      </c>
      <c r="P475" s="165"/>
      <c r="Q475" s="184">
        <v>91.22</v>
      </c>
      <c r="R475" s="185"/>
    </row>
    <row r="476" spans="3:18" ht="15">
      <c r="C476" s="169" t="s">
        <v>192</v>
      </c>
      <c r="D476" s="170"/>
      <c r="E476" s="170"/>
      <c r="F476" s="170"/>
      <c r="G476" s="170"/>
      <c r="H476" s="170"/>
      <c r="I476" s="170"/>
      <c r="J476" s="170"/>
      <c r="K476" s="171">
        <v>730</v>
      </c>
      <c r="L476" s="170"/>
      <c r="M476" s="171">
        <v>2111</v>
      </c>
      <c r="N476" s="170"/>
      <c r="O476" s="171">
        <v>2111</v>
      </c>
      <c r="P476" s="170"/>
      <c r="Q476" s="172">
        <v>100</v>
      </c>
      <c r="R476" s="173"/>
    </row>
    <row r="477" spans="3:18" ht="15">
      <c r="C477" s="169" t="s">
        <v>193</v>
      </c>
      <c r="D477" s="170"/>
      <c r="E477" s="170"/>
      <c r="F477" s="170"/>
      <c r="G477" s="170"/>
      <c r="H477" s="170"/>
      <c r="I477" s="170"/>
      <c r="J477" s="170"/>
      <c r="K477" s="171">
        <v>730</v>
      </c>
      <c r="L477" s="170"/>
      <c r="M477" s="171">
        <v>2111</v>
      </c>
      <c r="N477" s="170"/>
      <c r="O477" s="171">
        <v>2111</v>
      </c>
      <c r="P477" s="170"/>
      <c r="Q477" s="172">
        <v>100</v>
      </c>
      <c r="R477" s="173"/>
    </row>
    <row r="478" spans="3:18" ht="15">
      <c r="C478" s="163" t="s">
        <v>212</v>
      </c>
      <c r="D478" s="155"/>
      <c r="E478" s="164" t="s">
        <v>10</v>
      </c>
      <c r="F478" s="165"/>
      <c r="G478" s="165"/>
      <c r="H478" s="165"/>
      <c r="I478" s="165"/>
      <c r="J478" s="165"/>
      <c r="K478" s="166">
        <v>730</v>
      </c>
      <c r="L478" s="165"/>
      <c r="M478" s="166">
        <v>2111</v>
      </c>
      <c r="N478" s="165"/>
      <c r="O478" s="166">
        <v>2111</v>
      </c>
      <c r="P478" s="165"/>
      <c r="Q478" s="167">
        <v>100</v>
      </c>
      <c r="R478" s="168"/>
    </row>
    <row r="479" spans="3:18" ht="15">
      <c r="C479" s="174" t="s">
        <v>129</v>
      </c>
      <c r="D479" s="175"/>
      <c r="E479" s="176" t="s">
        <v>67</v>
      </c>
      <c r="F479" s="177"/>
      <c r="G479" s="177"/>
      <c r="H479" s="177"/>
      <c r="I479" s="177"/>
      <c r="J479" s="177"/>
      <c r="K479" s="178">
        <v>66</v>
      </c>
      <c r="L479" s="177"/>
      <c r="M479" s="178">
        <v>0</v>
      </c>
      <c r="N479" s="177"/>
      <c r="O479" s="178">
        <v>0</v>
      </c>
      <c r="P479" s="177"/>
      <c r="Q479" s="179">
        <v>0</v>
      </c>
      <c r="R479" s="180"/>
    </row>
    <row r="480" spans="3:18" ht="15">
      <c r="C480" s="174" t="s">
        <v>137</v>
      </c>
      <c r="D480" s="175"/>
      <c r="E480" s="176" t="s">
        <v>78</v>
      </c>
      <c r="F480" s="177"/>
      <c r="G480" s="177"/>
      <c r="H480" s="177"/>
      <c r="I480" s="177"/>
      <c r="J480" s="177"/>
      <c r="K480" s="178">
        <v>531</v>
      </c>
      <c r="L480" s="177"/>
      <c r="M480" s="178">
        <v>531</v>
      </c>
      <c r="N480" s="177"/>
      <c r="O480" s="178">
        <v>531</v>
      </c>
      <c r="P480" s="177"/>
      <c r="Q480" s="179">
        <v>100</v>
      </c>
      <c r="R480" s="180"/>
    </row>
    <row r="481" spans="3:18" ht="15">
      <c r="C481" s="174" t="s">
        <v>141</v>
      </c>
      <c r="D481" s="175"/>
      <c r="E481" s="176" t="s">
        <v>86</v>
      </c>
      <c r="F481" s="177"/>
      <c r="G481" s="177"/>
      <c r="H481" s="177"/>
      <c r="I481" s="177"/>
      <c r="J481" s="177"/>
      <c r="K481" s="178">
        <v>133</v>
      </c>
      <c r="L481" s="177"/>
      <c r="M481" s="178">
        <v>1580</v>
      </c>
      <c r="N481" s="177"/>
      <c r="O481" s="178">
        <v>1580</v>
      </c>
      <c r="P481" s="177"/>
      <c r="Q481" s="179">
        <v>100</v>
      </c>
      <c r="R481" s="180"/>
    </row>
    <row r="482" spans="3:18" ht="15">
      <c r="C482" s="169" t="s">
        <v>195</v>
      </c>
      <c r="D482" s="170"/>
      <c r="E482" s="170"/>
      <c r="F482" s="170"/>
      <c r="G482" s="170"/>
      <c r="H482" s="170"/>
      <c r="I482" s="170"/>
      <c r="J482" s="170"/>
      <c r="K482" s="171">
        <v>597</v>
      </c>
      <c r="L482" s="170"/>
      <c r="M482" s="171">
        <v>597</v>
      </c>
      <c r="N482" s="170"/>
      <c r="O482" s="171">
        <v>189.84</v>
      </c>
      <c r="P482" s="170"/>
      <c r="Q482" s="172">
        <v>31.8</v>
      </c>
      <c r="R482" s="173"/>
    </row>
    <row r="483" spans="3:18" ht="15">
      <c r="C483" s="169" t="s">
        <v>196</v>
      </c>
      <c r="D483" s="170"/>
      <c r="E483" s="170"/>
      <c r="F483" s="170"/>
      <c r="G483" s="170"/>
      <c r="H483" s="170"/>
      <c r="I483" s="170"/>
      <c r="J483" s="170"/>
      <c r="K483" s="171">
        <v>597</v>
      </c>
      <c r="L483" s="170"/>
      <c r="M483" s="171">
        <v>597</v>
      </c>
      <c r="N483" s="170"/>
      <c r="O483" s="171">
        <v>189.84</v>
      </c>
      <c r="P483" s="170"/>
      <c r="Q483" s="172">
        <v>31.8</v>
      </c>
      <c r="R483" s="173"/>
    </row>
    <row r="484" spans="3:18" ht="15">
      <c r="C484" s="163" t="s">
        <v>212</v>
      </c>
      <c r="D484" s="155"/>
      <c r="E484" s="164" t="s">
        <v>10</v>
      </c>
      <c r="F484" s="165"/>
      <c r="G484" s="165"/>
      <c r="H484" s="165"/>
      <c r="I484" s="165"/>
      <c r="J484" s="165"/>
      <c r="K484" s="166">
        <v>597</v>
      </c>
      <c r="L484" s="165"/>
      <c r="M484" s="166">
        <v>597</v>
      </c>
      <c r="N484" s="165"/>
      <c r="O484" s="166">
        <v>189.84</v>
      </c>
      <c r="P484" s="165"/>
      <c r="Q484" s="167">
        <v>31.8</v>
      </c>
      <c r="R484" s="168"/>
    </row>
    <row r="485" spans="3:18" ht="15">
      <c r="C485" s="174" t="s">
        <v>152</v>
      </c>
      <c r="D485" s="175"/>
      <c r="E485" s="176" t="s">
        <v>230</v>
      </c>
      <c r="F485" s="177"/>
      <c r="G485" s="177"/>
      <c r="H485" s="177"/>
      <c r="I485" s="177"/>
      <c r="J485" s="177"/>
      <c r="K485" s="178">
        <v>66</v>
      </c>
      <c r="L485" s="177"/>
      <c r="M485" s="178">
        <v>66</v>
      </c>
      <c r="N485" s="177"/>
      <c r="O485" s="178">
        <v>66</v>
      </c>
      <c r="P485" s="177"/>
      <c r="Q485" s="179">
        <f>(O485/M485)*100</f>
        <v>100</v>
      </c>
      <c r="R485" s="180"/>
    </row>
    <row r="486" spans="3:18" ht="15">
      <c r="C486" s="174" t="s">
        <v>144</v>
      </c>
      <c r="D486" s="175"/>
      <c r="E486" s="176" t="s">
        <v>83</v>
      </c>
      <c r="F486" s="177"/>
      <c r="G486" s="177"/>
      <c r="H486" s="177"/>
      <c r="I486" s="177"/>
      <c r="J486" s="177"/>
      <c r="K486" s="178">
        <v>531</v>
      </c>
      <c r="L486" s="177"/>
      <c r="M486" s="178">
        <v>531</v>
      </c>
      <c r="N486" s="177"/>
      <c r="O486" s="178">
        <v>123.84</v>
      </c>
      <c r="P486" s="177"/>
      <c r="Q486" s="179">
        <f>(O486/M486)*100</f>
        <v>23.322033898305087</v>
      </c>
      <c r="R486" s="180"/>
    </row>
    <row r="487" spans="3:18" ht="15">
      <c r="C487" s="169" t="s">
        <v>197</v>
      </c>
      <c r="D487" s="170"/>
      <c r="E487" s="170"/>
      <c r="F487" s="170"/>
      <c r="G487" s="170"/>
      <c r="H487" s="170"/>
      <c r="I487" s="170"/>
      <c r="J487" s="170"/>
      <c r="K487" s="171">
        <v>3783</v>
      </c>
      <c r="L487" s="170"/>
      <c r="M487" s="171">
        <v>1935</v>
      </c>
      <c r="N487" s="170"/>
      <c r="O487" s="171">
        <v>1934.44</v>
      </c>
      <c r="P487" s="170"/>
      <c r="Q487" s="172">
        <v>99.97</v>
      </c>
      <c r="R487" s="173"/>
    </row>
    <row r="488" spans="3:18" ht="15">
      <c r="C488" s="169" t="s">
        <v>198</v>
      </c>
      <c r="D488" s="170"/>
      <c r="E488" s="170"/>
      <c r="F488" s="170"/>
      <c r="G488" s="170"/>
      <c r="H488" s="170"/>
      <c r="I488" s="170"/>
      <c r="J488" s="170"/>
      <c r="K488" s="171">
        <v>3783</v>
      </c>
      <c r="L488" s="170"/>
      <c r="M488" s="171">
        <v>1935</v>
      </c>
      <c r="N488" s="170"/>
      <c r="O488" s="171">
        <v>1934.44</v>
      </c>
      <c r="P488" s="170"/>
      <c r="Q488" s="172">
        <v>99.97</v>
      </c>
      <c r="R488" s="173"/>
    </row>
    <row r="489" spans="3:18" ht="15">
      <c r="C489" s="163" t="s">
        <v>212</v>
      </c>
      <c r="D489" s="155"/>
      <c r="E489" s="164" t="s">
        <v>10</v>
      </c>
      <c r="F489" s="165"/>
      <c r="G489" s="165"/>
      <c r="H489" s="165"/>
      <c r="I489" s="165"/>
      <c r="J489" s="165"/>
      <c r="K489" s="166">
        <v>3783</v>
      </c>
      <c r="L489" s="165"/>
      <c r="M489" s="166">
        <v>1935</v>
      </c>
      <c r="N489" s="165"/>
      <c r="O489" s="166">
        <v>1934.44</v>
      </c>
      <c r="P489" s="165"/>
      <c r="Q489" s="167">
        <v>99.97</v>
      </c>
      <c r="R489" s="168"/>
    </row>
    <row r="490" spans="3:18" ht="15">
      <c r="C490" s="174" t="s">
        <v>129</v>
      </c>
      <c r="D490" s="175"/>
      <c r="E490" s="176" t="s">
        <v>67</v>
      </c>
      <c r="F490" s="177"/>
      <c r="G490" s="177"/>
      <c r="H490" s="177"/>
      <c r="I490" s="177"/>
      <c r="J490" s="177"/>
      <c r="K490" s="178">
        <v>133</v>
      </c>
      <c r="L490" s="177"/>
      <c r="M490" s="178">
        <v>0</v>
      </c>
      <c r="N490" s="177"/>
      <c r="O490" s="178">
        <v>0</v>
      </c>
      <c r="P490" s="177"/>
      <c r="Q490" s="179">
        <v>0</v>
      </c>
      <c r="R490" s="180"/>
    </row>
    <row r="491" spans="3:18" ht="15">
      <c r="C491" s="174" t="s">
        <v>137</v>
      </c>
      <c r="D491" s="175"/>
      <c r="E491" s="176" t="s">
        <v>78</v>
      </c>
      <c r="F491" s="177"/>
      <c r="G491" s="177"/>
      <c r="H491" s="177"/>
      <c r="I491" s="177"/>
      <c r="J491" s="177"/>
      <c r="K491" s="178">
        <v>1593</v>
      </c>
      <c r="L491" s="177"/>
      <c r="M491" s="178">
        <v>1593</v>
      </c>
      <c r="N491" s="177"/>
      <c r="O491" s="178">
        <v>1593</v>
      </c>
      <c r="P491" s="177"/>
      <c r="Q491" s="179">
        <v>100</v>
      </c>
      <c r="R491" s="180"/>
    </row>
    <row r="492" spans="3:18" ht="15">
      <c r="C492" s="174" t="s">
        <v>139</v>
      </c>
      <c r="D492" s="175"/>
      <c r="E492" s="176" t="s">
        <v>80</v>
      </c>
      <c r="F492" s="177"/>
      <c r="G492" s="177"/>
      <c r="H492" s="177"/>
      <c r="I492" s="177"/>
      <c r="J492" s="177"/>
      <c r="K492" s="178">
        <v>730</v>
      </c>
      <c r="L492" s="177"/>
      <c r="M492" s="178">
        <v>0</v>
      </c>
      <c r="N492" s="177"/>
      <c r="O492" s="178">
        <v>0</v>
      </c>
      <c r="P492" s="177"/>
      <c r="Q492" s="179">
        <v>0</v>
      </c>
      <c r="R492" s="180"/>
    </row>
    <row r="493" spans="3:18" ht="15">
      <c r="C493" s="174" t="s">
        <v>152</v>
      </c>
      <c r="D493" s="175"/>
      <c r="E493" s="176" t="s">
        <v>230</v>
      </c>
      <c r="F493" s="177"/>
      <c r="G493" s="177"/>
      <c r="H493" s="177"/>
      <c r="I493" s="177"/>
      <c r="J493" s="177"/>
      <c r="K493" s="178">
        <v>332</v>
      </c>
      <c r="L493" s="177"/>
      <c r="M493" s="178">
        <v>342</v>
      </c>
      <c r="N493" s="177"/>
      <c r="O493" s="178">
        <v>341.44</v>
      </c>
      <c r="P493" s="177"/>
      <c r="Q493" s="191">
        <f>(O493/M493)*100</f>
        <v>99.83625730994152</v>
      </c>
      <c r="R493" s="192"/>
    </row>
    <row r="494" spans="3:18" ht="15">
      <c r="C494" s="174" t="s">
        <v>144</v>
      </c>
      <c r="D494" s="175"/>
      <c r="E494" s="176" t="s">
        <v>83</v>
      </c>
      <c r="F494" s="177"/>
      <c r="G494" s="177"/>
      <c r="H494" s="177"/>
      <c r="I494" s="177"/>
      <c r="J494" s="177"/>
      <c r="K494" s="178">
        <v>995</v>
      </c>
      <c r="L494" s="177"/>
      <c r="M494" s="178">
        <v>0</v>
      </c>
      <c r="N494" s="177"/>
      <c r="O494" s="178">
        <v>0</v>
      </c>
      <c r="P494" s="177"/>
      <c r="Q494" s="191">
        <v>0</v>
      </c>
      <c r="R494" s="192"/>
    </row>
    <row r="495" spans="3:18" ht="15">
      <c r="C495" s="186" t="s">
        <v>239</v>
      </c>
      <c r="D495" s="155"/>
      <c r="E495" s="187" t="s">
        <v>325</v>
      </c>
      <c r="F495" s="165"/>
      <c r="G495" s="165"/>
      <c r="H495" s="165"/>
      <c r="I495" s="165"/>
      <c r="J495" s="165"/>
      <c r="K495" s="188">
        <v>2257</v>
      </c>
      <c r="L495" s="165"/>
      <c r="M495" s="188">
        <v>1460</v>
      </c>
      <c r="N495" s="165"/>
      <c r="O495" s="188">
        <v>1221.41</v>
      </c>
      <c r="P495" s="165"/>
      <c r="Q495" s="189">
        <v>83.66</v>
      </c>
      <c r="R495" s="190"/>
    </row>
    <row r="496" spans="3:18" ht="15">
      <c r="C496" s="181" t="s">
        <v>326</v>
      </c>
      <c r="D496" s="155"/>
      <c r="E496" s="182" t="s">
        <v>327</v>
      </c>
      <c r="F496" s="165"/>
      <c r="G496" s="165"/>
      <c r="H496" s="165"/>
      <c r="I496" s="165"/>
      <c r="J496" s="165"/>
      <c r="K496" s="183">
        <v>2257</v>
      </c>
      <c r="L496" s="165"/>
      <c r="M496" s="183">
        <v>1460</v>
      </c>
      <c r="N496" s="165"/>
      <c r="O496" s="183">
        <v>1221.41</v>
      </c>
      <c r="P496" s="165"/>
      <c r="Q496" s="184">
        <v>83.66</v>
      </c>
      <c r="R496" s="185"/>
    </row>
    <row r="497" spans="3:18" ht="15">
      <c r="C497" s="169" t="s">
        <v>192</v>
      </c>
      <c r="D497" s="170"/>
      <c r="E497" s="170"/>
      <c r="F497" s="170"/>
      <c r="G497" s="170"/>
      <c r="H497" s="170"/>
      <c r="I497" s="170"/>
      <c r="J497" s="170"/>
      <c r="K497" s="171">
        <v>465</v>
      </c>
      <c r="L497" s="170"/>
      <c r="M497" s="171">
        <v>332</v>
      </c>
      <c r="N497" s="170"/>
      <c r="O497" s="171">
        <v>110.09</v>
      </c>
      <c r="P497" s="170"/>
      <c r="Q497" s="172">
        <v>33.16</v>
      </c>
      <c r="R497" s="173"/>
    </row>
    <row r="498" spans="3:18" ht="15">
      <c r="C498" s="169" t="s">
        <v>193</v>
      </c>
      <c r="D498" s="170"/>
      <c r="E498" s="170"/>
      <c r="F498" s="170"/>
      <c r="G498" s="170"/>
      <c r="H498" s="170"/>
      <c r="I498" s="170"/>
      <c r="J498" s="170"/>
      <c r="K498" s="171">
        <v>465</v>
      </c>
      <c r="L498" s="170"/>
      <c r="M498" s="171">
        <v>332</v>
      </c>
      <c r="N498" s="170"/>
      <c r="O498" s="171">
        <v>110.09</v>
      </c>
      <c r="P498" s="170"/>
      <c r="Q498" s="172">
        <v>33.16</v>
      </c>
      <c r="R498" s="173"/>
    </row>
    <row r="499" spans="3:18" ht="15">
      <c r="C499" s="163" t="s">
        <v>212</v>
      </c>
      <c r="D499" s="155"/>
      <c r="E499" s="164" t="s">
        <v>10</v>
      </c>
      <c r="F499" s="165"/>
      <c r="G499" s="165"/>
      <c r="H499" s="165"/>
      <c r="I499" s="165"/>
      <c r="J499" s="165"/>
      <c r="K499" s="166">
        <v>465</v>
      </c>
      <c r="L499" s="165"/>
      <c r="M499" s="166">
        <v>332</v>
      </c>
      <c r="N499" s="165"/>
      <c r="O499" s="166">
        <v>110.09</v>
      </c>
      <c r="P499" s="165"/>
      <c r="Q499" s="167">
        <v>33.16</v>
      </c>
      <c r="R499" s="168"/>
    </row>
    <row r="500" spans="3:18" ht="15">
      <c r="C500" s="174" t="s">
        <v>129</v>
      </c>
      <c r="D500" s="175"/>
      <c r="E500" s="176" t="s">
        <v>67</v>
      </c>
      <c r="F500" s="177"/>
      <c r="G500" s="177"/>
      <c r="H500" s="177"/>
      <c r="I500" s="177"/>
      <c r="J500" s="177"/>
      <c r="K500" s="178">
        <v>133</v>
      </c>
      <c r="L500" s="177"/>
      <c r="M500" s="178">
        <v>133</v>
      </c>
      <c r="N500" s="177"/>
      <c r="O500" s="178">
        <v>110.09</v>
      </c>
      <c r="P500" s="177"/>
      <c r="Q500" s="191">
        <f>(O500/M500)*100</f>
        <v>82.77443609022556</v>
      </c>
      <c r="R500" s="192"/>
    </row>
    <row r="501" spans="3:18" ht="15">
      <c r="C501" s="174" t="s">
        <v>141</v>
      </c>
      <c r="D501" s="175"/>
      <c r="E501" s="176" t="s">
        <v>86</v>
      </c>
      <c r="F501" s="177"/>
      <c r="G501" s="177"/>
      <c r="H501" s="177"/>
      <c r="I501" s="177"/>
      <c r="J501" s="177"/>
      <c r="K501" s="178">
        <v>199</v>
      </c>
      <c r="L501" s="177"/>
      <c r="M501" s="178">
        <v>199</v>
      </c>
      <c r="N501" s="177"/>
      <c r="O501" s="178">
        <v>0</v>
      </c>
      <c r="P501" s="177"/>
      <c r="Q501" s="191">
        <f>(O501/M501)*100</f>
        <v>0</v>
      </c>
      <c r="R501" s="192"/>
    </row>
    <row r="502" spans="3:18" ht="15">
      <c r="C502" s="174" t="s">
        <v>144</v>
      </c>
      <c r="D502" s="175"/>
      <c r="E502" s="176" t="s">
        <v>83</v>
      </c>
      <c r="F502" s="177"/>
      <c r="G502" s="177"/>
      <c r="H502" s="177"/>
      <c r="I502" s="177"/>
      <c r="J502" s="177"/>
      <c r="K502" s="178">
        <v>133</v>
      </c>
      <c r="L502" s="177"/>
      <c r="M502" s="178">
        <v>0</v>
      </c>
      <c r="N502" s="177"/>
      <c r="O502" s="178">
        <v>0</v>
      </c>
      <c r="P502" s="177"/>
      <c r="Q502" s="191">
        <v>0</v>
      </c>
      <c r="R502" s="192"/>
    </row>
    <row r="503" spans="3:18" ht="15">
      <c r="C503" s="169" t="s">
        <v>197</v>
      </c>
      <c r="D503" s="170"/>
      <c r="E503" s="170"/>
      <c r="F503" s="170"/>
      <c r="G503" s="170"/>
      <c r="H503" s="170"/>
      <c r="I503" s="170"/>
      <c r="J503" s="170"/>
      <c r="K503" s="171">
        <v>1792</v>
      </c>
      <c r="L503" s="170"/>
      <c r="M503" s="171">
        <v>1128</v>
      </c>
      <c r="N503" s="170"/>
      <c r="O503" s="171">
        <v>1111.32</v>
      </c>
      <c r="P503" s="170"/>
      <c r="Q503" s="172">
        <v>98.52</v>
      </c>
      <c r="R503" s="173"/>
    </row>
    <row r="504" spans="3:18" ht="15">
      <c r="C504" s="169" t="s">
        <v>198</v>
      </c>
      <c r="D504" s="170"/>
      <c r="E504" s="170"/>
      <c r="F504" s="170"/>
      <c r="G504" s="170"/>
      <c r="H504" s="170"/>
      <c r="I504" s="170"/>
      <c r="J504" s="170"/>
      <c r="K504" s="171">
        <v>1792</v>
      </c>
      <c r="L504" s="170"/>
      <c r="M504" s="171">
        <v>1128</v>
      </c>
      <c r="N504" s="170"/>
      <c r="O504" s="171">
        <v>1111.32</v>
      </c>
      <c r="P504" s="170"/>
      <c r="Q504" s="172">
        <v>98.52</v>
      </c>
      <c r="R504" s="173"/>
    </row>
    <row r="505" spans="3:18" ht="15">
      <c r="C505" s="163" t="s">
        <v>212</v>
      </c>
      <c r="D505" s="155"/>
      <c r="E505" s="164" t="s">
        <v>10</v>
      </c>
      <c r="F505" s="165"/>
      <c r="G505" s="165"/>
      <c r="H505" s="165"/>
      <c r="I505" s="165"/>
      <c r="J505" s="165"/>
      <c r="K505" s="166">
        <v>1792</v>
      </c>
      <c r="L505" s="165"/>
      <c r="M505" s="166">
        <v>1128</v>
      </c>
      <c r="N505" s="165"/>
      <c r="O505" s="166">
        <v>1111.32</v>
      </c>
      <c r="P505" s="165"/>
      <c r="Q505" s="167">
        <v>98.52</v>
      </c>
      <c r="R505" s="168"/>
    </row>
    <row r="506" spans="3:18" ht="15">
      <c r="C506" s="174" t="s">
        <v>137</v>
      </c>
      <c r="D506" s="175"/>
      <c r="E506" s="176" t="s">
        <v>78</v>
      </c>
      <c r="F506" s="177"/>
      <c r="G506" s="177"/>
      <c r="H506" s="177"/>
      <c r="I506" s="177"/>
      <c r="J506" s="177"/>
      <c r="K506" s="178">
        <v>1527</v>
      </c>
      <c r="L506" s="177"/>
      <c r="M506" s="178">
        <v>1128</v>
      </c>
      <c r="N506" s="177"/>
      <c r="O506" s="178">
        <v>1111.32</v>
      </c>
      <c r="P506" s="177"/>
      <c r="Q506" s="191">
        <f>(O506/M506)*100</f>
        <v>98.52127659574468</v>
      </c>
      <c r="R506" s="192"/>
    </row>
    <row r="507" spans="3:18" ht="15">
      <c r="C507" s="174" t="s">
        <v>139</v>
      </c>
      <c r="D507" s="175"/>
      <c r="E507" s="176" t="s">
        <v>80</v>
      </c>
      <c r="F507" s="177"/>
      <c r="G507" s="177"/>
      <c r="H507" s="177"/>
      <c r="I507" s="177"/>
      <c r="J507" s="177"/>
      <c r="K507" s="178">
        <v>265</v>
      </c>
      <c r="L507" s="177"/>
      <c r="M507" s="178">
        <v>0</v>
      </c>
      <c r="N507" s="177"/>
      <c r="O507" s="178">
        <v>0</v>
      </c>
      <c r="P507" s="177"/>
      <c r="Q507" s="179">
        <v>0</v>
      </c>
      <c r="R507" s="180"/>
    </row>
    <row r="508" spans="3:18" ht="15">
      <c r="C508" s="186" t="s">
        <v>243</v>
      </c>
      <c r="D508" s="155"/>
      <c r="E508" s="187" t="s">
        <v>328</v>
      </c>
      <c r="F508" s="165"/>
      <c r="G508" s="165"/>
      <c r="H508" s="165"/>
      <c r="I508" s="165"/>
      <c r="J508" s="165"/>
      <c r="K508" s="188">
        <v>6955</v>
      </c>
      <c r="L508" s="165"/>
      <c r="M508" s="188">
        <v>7573</v>
      </c>
      <c r="N508" s="165"/>
      <c r="O508" s="188">
        <v>6809.75</v>
      </c>
      <c r="P508" s="165"/>
      <c r="Q508" s="189">
        <v>89.92</v>
      </c>
      <c r="R508" s="190"/>
    </row>
    <row r="509" spans="3:18" ht="15">
      <c r="C509" s="181" t="s">
        <v>329</v>
      </c>
      <c r="D509" s="155"/>
      <c r="E509" s="182" t="s">
        <v>330</v>
      </c>
      <c r="F509" s="165"/>
      <c r="G509" s="165"/>
      <c r="H509" s="165"/>
      <c r="I509" s="165"/>
      <c r="J509" s="165"/>
      <c r="K509" s="183">
        <v>6955</v>
      </c>
      <c r="L509" s="165"/>
      <c r="M509" s="183">
        <v>7573</v>
      </c>
      <c r="N509" s="165"/>
      <c r="O509" s="183">
        <v>6809.75</v>
      </c>
      <c r="P509" s="165"/>
      <c r="Q509" s="184">
        <v>89.92</v>
      </c>
      <c r="R509" s="185"/>
    </row>
    <row r="510" spans="3:18" ht="15">
      <c r="C510" s="169" t="s">
        <v>192</v>
      </c>
      <c r="D510" s="170"/>
      <c r="E510" s="170"/>
      <c r="F510" s="170"/>
      <c r="G510" s="170"/>
      <c r="H510" s="170"/>
      <c r="I510" s="170"/>
      <c r="J510" s="170"/>
      <c r="K510" s="171">
        <v>3637</v>
      </c>
      <c r="L510" s="170"/>
      <c r="M510" s="171">
        <v>4119</v>
      </c>
      <c r="N510" s="170"/>
      <c r="O510" s="171">
        <v>3401.75</v>
      </c>
      <c r="P510" s="170"/>
      <c r="Q510" s="172">
        <v>82.59</v>
      </c>
      <c r="R510" s="173"/>
    </row>
    <row r="511" spans="3:18" ht="15">
      <c r="C511" s="169" t="s">
        <v>193</v>
      </c>
      <c r="D511" s="170"/>
      <c r="E511" s="170"/>
      <c r="F511" s="170"/>
      <c r="G511" s="170"/>
      <c r="H511" s="170"/>
      <c r="I511" s="170"/>
      <c r="J511" s="170"/>
      <c r="K511" s="171">
        <v>3637</v>
      </c>
      <c r="L511" s="170"/>
      <c r="M511" s="171">
        <v>4119</v>
      </c>
      <c r="N511" s="170"/>
      <c r="O511" s="171">
        <v>3401.75</v>
      </c>
      <c r="P511" s="170"/>
      <c r="Q511" s="172">
        <v>82.59</v>
      </c>
      <c r="R511" s="173"/>
    </row>
    <row r="512" spans="3:18" ht="15">
      <c r="C512" s="163" t="s">
        <v>212</v>
      </c>
      <c r="D512" s="155"/>
      <c r="E512" s="164" t="s">
        <v>10</v>
      </c>
      <c r="F512" s="165"/>
      <c r="G512" s="165"/>
      <c r="H512" s="165"/>
      <c r="I512" s="165"/>
      <c r="J512" s="165"/>
      <c r="K512" s="166">
        <v>3637</v>
      </c>
      <c r="L512" s="165"/>
      <c r="M512" s="166">
        <v>4119</v>
      </c>
      <c r="N512" s="165"/>
      <c r="O512" s="166">
        <v>3401.75</v>
      </c>
      <c r="P512" s="165"/>
      <c r="Q512" s="167">
        <v>82.59</v>
      </c>
      <c r="R512" s="168"/>
    </row>
    <row r="513" spans="3:18" ht="15">
      <c r="C513" s="174" t="s">
        <v>137</v>
      </c>
      <c r="D513" s="175"/>
      <c r="E513" s="176" t="s">
        <v>78</v>
      </c>
      <c r="F513" s="177"/>
      <c r="G513" s="177"/>
      <c r="H513" s="177"/>
      <c r="I513" s="177"/>
      <c r="J513" s="177"/>
      <c r="K513" s="178">
        <v>478</v>
      </c>
      <c r="L513" s="177"/>
      <c r="M513" s="178">
        <v>778</v>
      </c>
      <c r="N513" s="177"/>
      <c r="O513" s="178">
        <v>774.75</v>
      </c>
      <c r="P513" s="177"/>
      <c r="Q513" s="191">
        <f>(O513/M513)*100</f>
        <v>99.58226221079691</v>
      </c>
      <c r="R513" s="192"/>
    </row>
    <row r="514" spans="3:18" ht="15">
      <c r="C514" s="174" t="s">
        <v>139</v>
      </c>
      <c r="D514" s="175"/>
      <c r="E514" s="176" t="s">
        <v>80</v>
      </c>
      <c r="F514" s="177"/>
      <c r="G514" s="177"/>
      <c r="H514" s="177"/>
      <c r="I514" s="177"/>
      <c r="J514" s="177"/>
      <c r="K514" s="178">
        <v>2841</v>
      </c>
      <c r="L514" s="177"/>
      <c r="M514" s="178">
        <v>2841</v>
      </c>
      <c r="N514" s="177"/>
      <c r="O514" s="178">
        <v>2627</v>
      </c>
      <c r="P514" s="177"/>
      <c r="Q514" s="191">
        <f>(O514/M514)*100</f>
        <v>92.46744104188666</v>
      </c>
      <c r="R514" s="192"/>
    </row>
    <row r="515" spans="3:18" ht="15">
      <c r="C515" s="174" t="s">
        <v>141</v>
      </c>
      <c r="D515" s="175"/>
      <c r="E515" s="176" t="s">
        <v>86</v>
      </c>
      <c r="F515" s="177"/>
      <c r="G515" s="177"/>
      <c r="H515" s="177"/>
      <c r="I515" s="177"/>
      <c r="J515" s="177"/>
      <c r="K515" s="178">
        <v>318</v>
      </c>
      <c r="L515" s="177"/>
      <c r="M515" s="178">
        <v>500</v>
      </c>
      <c r="N515" s="177"/>
      <c r="O515" s="178">
        <v>0</v>
      </c>
      <c r="P515" s="177"/>
      <c r="Q515" s="191">
        <f>(O515/M515)*100</f>
        <v>0</v>
      </c>
      <c r="R515" s="192"/>
    </row>
    <row r="516" spans="3:18" ht="15">
      <c r="C516" s="169" t="s">
        <v>197</v>
      </c>
      <c r="D516" s="170"/>
      <c r="E516" s="170"/>
      <c r="F516" s="170"/>
      <c r="G516" s="170"/>
      <c r="H516" s="170"/>
      <c r="I516" s="170"/>
      <c r="J516" s="170"/>
      <c r="K516" s="171">
        <v>3318</v>
      </c>
      <c r="L516" s="170"/>
      <c r="M516" s="171">
        <v>3454</v>
      </c>
      <c r="N516" s="170"/>
      <c r="O516" s="171">
        <v>3408</v>
      </c>
      <c r="P516" s="170"/>
      <c r="Q516" s="172">
        <v>98.67</v>
      </c>
      <c r="R516" s="173"/>
    </row>
    <row r="517" spans="3:18" ht="15">
      <c r="C517" s="169" t="s">
        <v>198</v>
      </c>
      <c r="D517" s="170"/>
      <c r="E517" s="170"/>
      <c r="F517" s="170"/>
      <c r="G517" s="170"/>
      <c r="H517" s="170"/>
      <c r="I517" s="170"/>
      <c r="J517" s="170"/>
      <c r="K517" s="171">
        <v>3318</v>
      </c>
      <c r="L517" s="170"/>
      <c r="M517" s="171">
        <v>3454</v>
      </c>
      <c r="N517" s="170"/>
      <c r="O517" s="171">
        <v>3408</v>
      </c>
      <c r="P517" s="170"/>
      <c r="Q517" s="172">
        <v>98.67</v>
      </c>
      <c r="R517" s="173"/>
    </row>
    <row r="518" spans="3:18" ht="15">
      <c r="C518" s="163" t="s">
        <v>212</v>
      </c>
      <c r="D518" s="155"/>
      <c r="E518" s="164" t="s">
        <v>10</v>
      </c>
      <c r="F518" s="165"/>
      <c r="G518" s="165"/>
      <c r="H518" s="165"/>
      <c r="I518" s="165"/>
      <c r="J518" s="165"/>
      <c r="K518" s="166">
        <v>3318</v>
      </c>
      <c r="L518" s="165"/>
      <c r="M518" s="166">
        <v>3454</v>
      </c>
      <c r="N518" s="165"/>
      <c r="O518" s="166">
        <v>3408</v>
      </c>
      <c r="P518" s="165"/>
      <c r="Q518" s="167">
        <v>98.67</v>
      </c>
      <c r="R518" s="168"/>
    </row>
    <row r="519" spans="3:18" ht="15">
      <c r="C519" s="174" t="s">
        <v>127</v>
      </c>
      <c r="D519" s="175"/>
      <c r="E519" s="176" t="s">
        <v>21</v>
      </c>
      <c r="F519" s="177"/>
      <c r="G519" s="177"/>
      <c r="H519" s="177"/>
      <c r="I519" s="177"/>
      <c r="J519" s="177"/>
      <c r="K519" s="178">
        <v>239</v>
      </c>
      <c r="L519" s="177"/>
      <c r="M519" s="178">
        <v>0</v>
      </c>
      <c r="N519" s="177"/>
      <c r="O519" s="178">
        <v>0</v>
      </c>
      <c r="P519" s="177"/>
      <c r="Q519" s="179">
        <v>0</v>
      </c>
      <c r="R519" s="180"/>
    </row>
    <row r="520" spans="3:18" ht="15">
      <c r="C520" s="174" t="s">
        <v>137</v>
      </c>
      <c r="D520" s="175"/>
      <c r="E520" s="176" t="s">
        <v>78</v>
      </c>
      <c r="F520" s="177"/>
      <c r="G520" s="177"/>
      <c r="H520" s="177"/>
      <c r="I520" s="177"/>
      <c r="J520" s="177"/>
      <c r="K520" s="178">
        <v>425</v>
      </c>
      <c r="L520" s="177"/>
      <c r="M520" s="178">
        <v>0</v>
      </c>
      <c r="N520" s="177"/>
      <c r="O520" s="178">
        <v>0</v>
      </c>
      <c r="P520" s="177"/>
      <c r="Q520" s="179">
        <v>0</v>
      </c>
      <c r="R520" s="180"/>
    </row>
    <row r="521" spans="3:18" ht="15">
      <c r="C521" s="174" t="s">
        <v>139</v>
      </c>
      <c r="D521" s="175"/>
      <c r="E521" s="176" t="s">
        <v>80</v>
      </c>
      <c r="F521" s="177"/>
      <c r="G521" s="177"/>
      <c r="H521" s="177"/>
      <c r="I521" s="177"/>
      <c r="J521" s="177"/>
      <c r="K521" s="178">
        <v>2654</v>
      </c>
      <c r="L521" s="177"/>
      <c r="M521" s="178">
        <v>3454</v>
      </c>
      <c r="N521" s="177"/>
      <c r="O521" s="178">
        <v>3408</v>
      </c>
      <c r="P521" s="177"/>
      <c r="Q521" s="191">
        <f>(O521/M521)*100</f>
        <v>98.6682107701216</v>
      </c>
      <c r="R521" s="192"/>
    </row>
    <row r="522" spans="3:18" ht="15">
      <c r="C522" s="186" t="s">
        <v>247</v>
      </c>
      <c r="D522" s="155"/>
      <c r="E522" s="187" t="s">
        <v>331</v>
      </c>
      <c r="F522" s="165"/>
      <c r="G522" s="165"/>
      <c r="H522" s="165"/>
      <c r="I522" s="165"/>
      <c r="J522" s="165"/>
      <c r="K522" s="188">
        <v>3849</v>
      </c>
      <c r="L522" s="165"/>
      <c r="M522" s="188">
        <v>4451</v>
      </c>
      <c r="N522" s="165"/>
      <c r="O522" s="188">
        <v>2848.21</v>
      </c>
      <c r="P522" s="165"/>
      <c r="Q522" s="189">
        <v>63.99</v>
      </c>
      <c r="R522" s="190"/>
    </row>
    <row r="523" spans="3:18" ht="15">
      <c r="C523" s="181" t="s">
        <v>332</v>
      </c>
      <c r="D523" s="155"/>
      <c r="E523" s="182" t="s">
        <v>333</v>
      </c>
      <c r="F523" s="165"/>
      <c r="G523" s="165"/>
      <c r="H523" s="165"/>
      <c r="I523" s="165"/>
      <c r="J523" s="165"/>
      <c r="K523" s="183">
        <v>3849</v>
      </c>
      <c r="L523" s="165"/>
      <c r="M523" s="183">
        <v>4451</v>
      </c>
      <c r="N523" s="165"/>
      <c r="O523" s="183">
        <v>2848.21</v>
      </c>
      <c r="P523" s="165"/>
      <c r="Q523" s="184">
        <v>63.99</v>
      </c>
      <c r="R523" s="185"/>
    </row>
    <row r="524" spans="3:18" ht="15">
      <c r="C524" s="169" t="s">
        <v>192</v>
      </c>
      <c r="D524" s="170"/>
      <c r="E524" s="170"/>
      <c r="F524" s="170"/>
      <c r="G524" s="170"/>
      <c r="H524" s="170"/>
      <c r="I524" s="170"/>
      <c r="J524" s="170"/>
      <c r="K524" s="171">
        <v>1858</v>
      </c>
      <c r="L524" s="170"/>
      <c r="M524" s="171">
        <v>1725</v>
      </c>
      <c r="N524" s="170"/>
      <c r="O524" s="171">
        <v>1032.46</v>
      </c>
      <c r="P524" s="170"/>
      <c r="Q524" s="172">
        <v>59.85</v>
      </c>
      <c r="R524" s="173"/>
    </row>
    <row r="525" spans="3:18" ht="15">
      <c r="C525" s="169" t="s">
        <v>193</v>
      </c>
      <c r="D525" s="170"/>
      <c r="E525" s="170"/>
      <c r="F525" s="170"/>
      <c r="G525" s="170"/>
      <c r="H525" s="170"/>
      <c r="I525" s="170"/>
      <c r="J525" s="170"/>
      <c r="K525" s="171">
        <v>1858</v>
      </c>
      <c r="L525" s="170"/>
      <c r="M525" s="171">
        <v>1725</v>
      </c>
      <c r="N525" s="170"/>
      <c r="O525" s="171">
        <v>1032.46</v>
      </c>
      <c r="P525" s="170"/>
      <c r="Q525" s="172">
        <v>59.85</v>
      </c>
      <c r="R525" s="173"/>
    </row>
    <row r="526" spans="3:18" ht="15">
      <c r="C526" s="163" t="s">
        <v>212</v>
      </c>
      <c r="D526" s="155"/>
      <c r="E526" s="164" t="s">
        <v>10</v>
      </c>
      <c r="F526" s="165"/>
      <c r="G526" s="165"/>
      <c r="H526" s="165"/>
      <c r="I526" s="165"/>
      <c r="J526" s="165"/>
      <c r="K526" s="166">
        <v>1858</v>
      </c>
      <c r="L526" s="165"/>
      <c r="M526" s="166">
        <v>1725</v>
      </c>
      <c r="N526" s="165"/>
      <c r="O526" s="166">
        <v>1032.46</v>
      </c>
      <c r="P526" s="165"/>
      <c r="Q526" s="167">
        <v>59.85</v>
      </c>
      <c r="R526" s="168"/>
    </row>
    <row r="527" spans="3:18" ht="15">
      <c r="C527" s="174" t="s">
        <v>129</v>
      </c>
      <c r="D527" s="175"/>
      <c r="E527" s="176" t="s">
        <v>67</v>
      </c>
      <c r="F527" s="177"/>
      <c r="G527" s="177"/>
      <c r="H527" s="177"/>
      <c r="I527" s="177"/>
      <c r="J527" s="177"/>
      <c r="K527" s="178">
        <v>1327</v>
      </c>
      <c r="L527" s="177"/>
      <c r="M527" s="178">
        <v>1327</v>
      </c>
      <c r="N527" s="177"/>
      <c r="O527" s="178">
        <v>837.04</v>
      </c>
      <c r="P527" s="177"/>
      <c r="Q527" s="191">
        <f>(O527/M527)*100</f>
        <v>63.077618688771665</v>
      </c>
      <c r="R527" s="192"/>
    </row>
    <row r="528" spans="3:18" ht="15">
      <c r="C528" s="174" t="s">
        <v>137</v>
      </c>
      <c r="D528" s="175"/>
      <c r="E528" s="176" t="s">
        <v>78</v>
      </c>
      <c r="F528" s="177"/>
      <c r="G528" s="177"/>
      <c r="H528" s="177"/>
      <c r="I528" s="177"/>
      <c r="J528" s="177"/>
      <c r="K528" s="178">
        <v>265</v>
      </c>
      <c r="L528" s="177"/>
      <c r="M528" s="178">
        <v>265</v>
      </c>
      <c r="N528" s="177"/>
      <c r="O528" s="178">
        <v>195.42</v>
      </c>
      <c r="P528" s="177"/>
      <c r="Q528" s="191">
        <f>(O528/M528)*100</f>
        <v>73.74339622641509</v>
      </c>
      <c r="R528" s="192"/>
    </row>
    <row r="529" spans="3:18" ht="15">
      <c r="C529" s="174" t="s">
        <v>139</v>
      </c>
      <c r="D529" s="175"/>
      <c r="E529" s="176" t="s">
        <v>80</v>
      </c>
      <c r="F529" s="177"/>
      <c r="G529" s="177"/>
      <c r="H529" s="177"/>
      <c r="I529" s="177"/>
      <c r="J529" s="177"/>
      <c r="K529" s="178">
        <v>133</v>
      </c>
      <c r="L529" s="177"/>
      <c r="M529" s="178">
        <v>0</v>
      </c>
      <c r="N529" s="177"/>
      <c r="O529" s="178">
        <v>0</v>
      </c>
      <c r="P529" s="177"/>
      <c r="Q529" s="191">
        <v>0</v>
      </c>
      <c r="R529" s="192"/>
    </row>
    <row r="530" spans="3:18" ht="15">
      <c r="C530" s="174" t="s">
        <v>144</v>
      </c>
      <c r="D530" s="175"/>
      <c r="E530" s="176" t="s">
        <v>83</v>
      </c>
      <c r="F530" s="177"/>
      <c r="G530" s="177"/>
      <c r="H530" s="177"/>
      <c r="I530" s="177"/>
      <c r="J530" s="177"/>
      <c r="K530" s="178">
        <v>133</v>
      </c>
      <c r="L530" s="177"/>
      <c r="M530" s="178">
        <v>133</v>
      </c>
      <c r="N530" s="177"/>
      <c r="O530" s="178">
        <v>0</v>
      </c>
      <c r="P530" s="177"/>
      <c r="Q530" s="191">
        <f>(O530/M530)*100</f>
        <v>0</v>
      </c>
      <c r="R530" s="192"/>
    </row>
    <row r="531" spans="3:18" ht="15">
      <c r="C531" s="169" t="s">
        <v>197</v>
      </c>
      <c r="D531" s="170"/>
      <c r="E531" s="170"/>
      <c r="F531" s="170"/>
      <c r="G531" s="170"/>
      <c r="H531" s="170"/>
      <c r="I531" s="170"/>
      <c r="J531" s="170"/>
      <c r="K531" s="171">
        <v>1991</v>
      </c>
      <c r="L531" s="170"/>
      <c r="M531" s="171">
        <v>2726</v>
      </c>
      <c r="N531" s="170"/>
      <c r="O531" s="171">
        <v>1815.75</v>
      </c>
      <c r="P531" s="170"/>
      <c r="Q531" s="172">
        <v>66.61</v>
      </c>
      <c r="R531" s="173"/>
    </row>
    <row r="532" spans="3:18" ht="15">
      <c r="C532" s="169" t="s">
        <v>198</v>
      </c>
      <c r="D532" s="170"/>
      <c r="E532" s="170"/>
      <c r="F532" s="170"/>
      <c r="G532" s="170"/>
      <c r="H532" s="170"/>
      <c r="I532" s="170"/>
      <c r="J532" s="170"/>
      <c r="K532" s="171">
        <v>1991</v>
      </c>
      <c r="L532" s="170"/>
      <c r="M532" s="171">
        <v>2726</v>
      </c>
      <c r="N532" s="170"/>
      <c r="O532" s="171">
        <v>1815.75</v>
      </c>
      <c r="P532" s="170"/>
      <c r="Q532" s="172">
        <v>66.61</v>
      </c>
      <c r="R532" s="173"/>
    </row>
    <row r="533" spans="3:18" ht="15">
      <c r="C533" s="163" t="s">
        <v>212</v>
      </c>
      <c r="D533" s="155"/>
      <c r="E533" s="164" t="s">
        <v>10</v>
      </c>
      <c r="F533" s="165"/>
      <c r="G533" s="165"/>
      <c r="H533" s="165"/>
      <c r="I533" s="165"/>
      <c r="J533" s="165"/>
      <c r="K533" s="166">
        <v>1991</v>
      </c>
      <c r="L533" s="165"/>
      <c r="M533" s="166">
        <v>2726</v>
      </c>
      <c r="N533" s="165"/>
      <c r="O533" s="166">
        <v>1815.75</v>
      </c>
      <c r="P533" s="165"/>
      <c r="Q533" s="167">
        <v>66.61</v>
      </c>
      <c r="R533" s="168"/>
    </row>
    <row r="534" spans="3:18" ht="15">
      <c r="C534" s="174" t="s">
        <v>129</v>
      </c>
      <c r="D534" s="175"/>
      <c r="E534" s="176" t="s">
        <v>67</v>
      </c>
      <c r="F534" s="177"/>
      <c r="G534" s="177"/>
      <c r="H534" s="177"/>
      <c r="I534" s="177"/>
      <c r="J534" s="177"/>
      <c r="K534" s="178">
        <v>664</v>
      </c>
      <c r="L534" s="177"/>
      <c r="M534" s="178">
        <v>664</v>
      </c>
      <c r="N534" s="177"/>
      <c r="O534" s="178">
        <v>0</v>
      </c>
      <c r="P534" s="177"/>
      <c r="Q534" s="179">
        <v>0</v>
      </c>
      <c r="R534" s="180"/>
    </row>
    <row r="535" spans="3:18" ht="15">
      <c r="C535" s="174" t="s">
        <v>137</v>
      </c>
      <c r="D535" s="175"/>
      <c r="E535" s="176" t="s">
        <v>78</v>
      </c>
      <c r="F535" s="177"/>
      <c r="G535" s="177"/>
      <c r="H535" s="177"/>
      <c r="I535" s="177"/>
      <c r="J535" s="177"/>
      <c r="K535" s="178">
        <v>1062</v>
      </c>
      <c r="L535" s="177"/>
      <c r="M535" s="178">
        <v>1062</v>
      </c>
      <c r="N535" s="177"/>
      <c r="O535" s="178">
        <v>1062</v>
      </c>
      <c r="P535" s="177"/>
      <c r="Q535" s="191">
        <f>(O535/M535)*100</f>
        <v>100</v>
      </c>
      <c r="R535" s="192"/>
    </row>
    <row r="536" spans="3:18" ht="15">
      <c r="C536" s="174" t="s">
        <v>139</v>
      </c>
      <c r="D536" s="175"/>
      <c r="E536" s="176" t="s">
        <v>80</v>
      </c>
      <c r="F536" s="177"/>
      <c r="G536" s="177"/>
      <c r="H536" s="177"/>
      <c r="I536" s="177"/>
      <c r="J536" s="177"/>
      <c r="K536" s="178">
        <v>265</v>
      </c>
      <c r="L536" s="177"/>
      <c r="M536" s="178">
        <v>1000</v>
      </c>
      <c r="N536" s="177"/>
      <c r="O536" s="178">
        <v>753.75</v>
      </c>
      <c r="P536" s="177"/>
      <c r="Q536" s="191">
        <f>(O536/M536)*100</f>
        <v>75.375</v>
      </c>
      <c r="R536" s="192"/>
    </row>
    <row r="537" spans="3:18" ht="15">
      <c r="C537" s="186" t="s">
        <v>251</v>
      </c>
      <c r="D537" s="155"/>
      <c r="E537" s="187" t="s">
        <v>334</v>
      </c>
      <c r="F537" s="165"/>
      <c r="G537" s="165"/>
      <c r="H537" s="165"/>
      <c r="I537" s="165"/>
      <c r="J537" s="165"/>
      <c r="K537" s="188">
        <v>3730</v>
      </c>
      <c r="L537" s="165"/>
      <c r="M537" s="188">
        <v>2327</v>
      </c>
      <c r="N537" s="165"/>
      <c r="O537" s="188">
        <v>2015.02</v>
      </c>
      <c r="P537" s="165"/>
      <c r="Q537" s="189">
        <v>86.59</v>
      </c>
      <c r="R537" s="190"/>
    </row>
    <row r="538" spans="3:18" ht="15">
      <c r="C538" s="181" t="s">
        <v>335</v>
      </c>
      <c r="D538" s="155"/>
      <c r="E538" s="182" t="s">
        <v>336</v>
      </c>
      <c r="F538" s="165"/>
      <c r="G538" s="165"/>
      <c r="H538" s="165"/>
      <c r="I538" s="165"/>
      <c r="J538" s="165"/>
      <c r="K538" s="183">
        <v>3730</v>
      </c>
      <c r="L538" s="165"/>
      <c r="M538" s="183">
        <v>2327</v>
      </c>
      <c r="N538" s="165"/>
      <c r="O538" s="183">
        <v>2015.02</v>
      </c>
      <c r="P538" s="165"/>
      <c r="Q538" s="184">
        <v>86.59</v>
      </c>
      <c r="R538" s="185"/>
    </row>
    <row r="539" spans="3:18" ht="15">
      <c r="C539" s="169" t="s">
        <v>192</v>
      </c>
      <c r="D539" s="170"/>
      <c r="E539" s="170"/>
      <c r="F539" s="170"/>
      <c r="G539" s="170"/>
      <c r="H539" s="170"/>
      <c r="I539" s="170"/>
      <c r="J539" s="170"/>
      <c r="K539" s="171">
        <v>1301</v>
      </c>
      <c r="L539" s="170"/>
      <c r="M539" s="171">
        <v>552</v>
      </c>
      <c r="N539" s="170"/>
      <c r="O539" s="171">
        <v>547.98</v>
      </c>
      <c r="P539" s="170"/>
      <c r="Q539" s="172">
        <v>99.27</v>
      </c>
      <c r="R539" s="173"/>
    </row>
    <row r="540" spans="3:18" ht="15">
      <c r="C540" s="169" t="s">
        <v>193</v>
      </c>
      <c r="D540" s="170"/>
      <c r="E540" s="170"/>
      <c r="F540" s="170"/>
      <c r="G540" s="170"/>
      <c r="H540" s="170"/>
      <c r="I540" s="170"/>
      <c r="J540" s="170"/>
      <c r="K540" s="171">
        <v>1301</v>
      </c>
      <c r="L540" s="170"/>
      <c r="M540" s="171">
        <v>552</v>
      </c>
      <c r="N540" s="170"/>
      <c r="O540" s="171">
        <v>547.98</v>
      </c>
      <c r="P540" s="170"/>
      <c r="Q540" s="172">
        <v>99.27</v>
      </c>
      <c r="R540" s="173"/>
    </row>
    <row r="541" spans="3:18" ht="15">
      <c r="C541" s="163" t="s">
        <v>212</v>
      </c>
      <c r="D541" s="155"/>
      <c r="E541" s="164" t="s">
        <v>10</v>
      </c>
      <c r="F541" s="165"/>
      <c r="G541" s="165"/>
      <c r="H541" s="165"/>
      <c r="I541" s="165"/>
      <c r="J541" s="165"/>
      <c r="K541" s="166">
        <v>1301</v>
      </c>
      <c r="L541" s="165"/>
      <c r="M541" s="166">
        <v>552</v>
      </c>
      <c r="N541" s="165"/>
      <c r="O541" s="166">
        <v>547.98</v>
      </c>
      <c r="P541" s="165"/>
      <c r="Q541" s="167">
        <v>99.27</v>
      </c>
      <c r="R541" s="168"/>
    </row>
    <row r="542" spans="3:18" ht="15">
      <c r="C542" s="174" t="s">
        <v>129</v>
      </c>
      <c r="D542" s="175"/>
      <c r="E542" s="176" t="s">
        <v>67</v>
      </c>
      <c r="F542" s="177"/>
      <c r="G542" s="177"/>
      <c r="H542" s="177"/>
      <c r="I542" s="177"/>
      <c r="J542" s="177"/>
      <c r="K542" s="178">
        <v>332</v>
      </c>
      <c r="L542" s="177"/>
      <c r="M542" s="178">
        <v>0</v>
      </c>
      <c r="N542" s="177"/>
      <c r="O542" s="178">
        <v>0</v>
      </c>
      <c r="P542" s="177"/>
      <c r="Q542" s="179">
        <v>0</v>
      </c>
      <c r="R542" s="180"/>
    </row>
    <row r="543" spans="3:18" ht="15">
      <c r="C543" s="174" t="s">
        <v>124</v>
      </c>
      <c r="D543" s="175"/>
      <c r="E543" s="176" t="s">
        <v>74</v>
      </c>
      <c r="F543" s="177"/>
      <c r="G543" s="177"/>
      <c r="H543" s="177"/>
      <c r="I543" s="177"/>
      <c r="J543" s="177"/>
      <c r="K543" s="178">
        <v>265</v>
      </c>
      <c r="L543" s="177"/>
      <c r="M543" s="178">
        <v>0</v>
      </c>
      <c r="N543" s="177"/>
      <c r="O543" s="178">
        <v>0</v>
      </c>
      <c r="P543" s="177"/>
      <c r="Q543" s="179">
        <v>0</v>
      </c>
      <c r="R543" s="180"/>
    </row>
    <row r="544" spans="3:18" ht="15">
      <c r="C544" s="174" t="s">
        <v>152</v>
      </c>
      <c r="D544" s="175"/>
      <c r="E544" s="176" t="s">
        <v>230</v>
      </c>
      <c r="F544" s="177"/>
      <c r="G544" s="177"/>
      <c r="H544" s="177"/>
      <c r="I544" s="177"/>
      <c r="J544" s="177"/>
      <c r="K544" s="178">
        <v>332</v>
      </c>
      <c r="L544" s="177"/>
      <c r="M544" s="178">
        <v>552</v>
      </c>
      <c r="N544" s="177"/>
      <c r="O544" s="178">
        <v>547.98</v>
      </c>
      <c r="P544" s="177"/>
      <c r="Q544" s="191">
        <f>(O544/M544)*100</f>
        <v>99.27173913043478</v>
      </c>
      <c r="R544" s="192"/>
    </row>
    <row r="545" spans="3:18" ht="15">
      <c r="C545" s="174" t="s">
        <v>141</v>
      </c>
      <c r="D545" s="175"/>
      <c r="E545" s="176" t="s">
        <v>86</v>
      </c>
      <c r="F545" s="177"/>
      <c r="G545" s="177"/>
      <c r="H545" s="177"/>
      <c r="I545" s="177"/>
      <c r="J545" s="177"/>
      <c r="K545" s="178">
        <v>239</v>
      </c>
      <c r="L545" s="177"/>
      <c r="M545" s="178">
        <v>0</v>
      </c>
      <c r="N545" s="177"/>
      <c r="O545" s="178">
        <v>0</v>
      </c>
      <c r="P545" s="177"/>
      <c r="Q545" s="179">
        <v>0</v>
      </c>
      <c r="R545" s="180"/>
    </row>
    <row r="546" spans="3:18" ht="15">
      <c r="C546" s="174" t="s">
        <v>144</v>
      </c>
      <c r="D546" s="175"/>
      <c r="E546" s="176" t="s">
        <v>83</v>
      </c>
      <c r="F546" s="177"/>
      <c r="G546" s="177"/>
      <c r="H546" s="177"/>
      <c r="I546" s="177"/>
      <c r="J546" s="177"/>
      <c r="K546" s="178">
        <v>133</v>
      </c>
      <c r="L546" s="177"/>
      <c r="M546" s="178">
        <v>0</v>
      </c>
      <c r="N546" s="177"/>
      <c r="O546" s="178">
        <v>0</v>
      </c>
      <c r="P546" s="177"/>
      <c r="Q546" s="179">
        <v>0</v>
      </c>
      <c r="R546" s="180"/>
    </row>
    <row r="547" spans="3:18" ht="15">
      <c r="C547" s="169" t="s">
        <v>197</v>
      </c>
      <c r="D547" s="170"/>
      <c r="E547" s="170"/>
      <c r="F547" s="170"/>
      <c r="G547" s="170"/>
      <c r="H547" s="170"/>
      <c r="I547" s="170"/>
      <c r="J547" s="170"/>
      <c r="K547" s="171">
        <v>2429</v>
      </c>
      <c r="L547" s="170"/>
      <c r="M547" s="171">
        <v>1775</v>
      </c>
      <c r="N547" s="170"/>
      <c r="O547" s="171">
        <v>1467.04</v>
      </c>
      <c r="P547" s="170"/>
      <c r="Q547" s="172">
        <v>82.65</v>
      </c>
      <c r="R547" s="173"/>
    </row>
    <row r="548" spans="3:18" ht="15">
      <c r="C548" s="169" t="s">
        <v>198</v>
      </c>
      <c r="D548" s="170"/>
      <c r="E548" s="170"/>
      <c r="F548" s="170"/>
      <c r="G548" s="170"/>
      <c r="H548" s="170"/>
      <c r="I548" s="170"/>
      <c r="J548" s="170"/>
      <c r="K548" s="171">
        <v>2429</v>
      </c>
      <c r="L548" s="170"/>
      <c r="M548" s="171">
        <v>1775</v>
      </c>
      <c r="N548" s="170"/>
      <c r="O548" s="171">
        <v>1467.04</v>
      </c>
      <c r="P548" s="170"/>
      <c r="Q548" s="172">
        <v>82.65</v>
      </c>
      <c r="R548" s="173"/>
    </row>
    <row r="549" spans="3:18" ht="15">
      <c r="C549" s="163" t="s">
        <v>212</v>
      </c>
      <c r="D549" s="155"/>
      <c r="E549" s="164" t="s">
        <v>10</v>
      </c>
      <c r="F549" s="165"/>
      <c r="G549" s="165"/>
      <c r="H549" s="165"/>
      <c r="I549" s="165"/>
      <c r="J549" s="165"/>
      <c r="K549" s="166">
        <v>2429</v>
      </c>
      <c r="L549" s="165"/>
      <c r="M549" s="166">
        <v>1775</v>
      </c>
      <c r="N549" s="165"/>
      <c r="O549" s="166">
        <v>1467.04</v>
      </c>
      <c r="P549" s="165"/>
      <c r="Q549" s="167">
        <v>82.65</v>
      </c>
      <c r="R549" s="168"/>
    </row>
    <row r="550" spans="3:18" ht="15">
      <c r="C550" s="174" t="s">
        <v>127</v>
      </c>
      <c r="D550" s="175"/>
      <c r="E550" s="176" t="s">
        <v>21</v>
      </c>
      <c r="F550" s="177"/>
      <c r="G550" s="177"/>
      <c r="H550" s="177"/>
      <c r="I550" s="177"/>
      <c r="J550" s="177"/>
      <c r="K550" s="178">
        <v>371</v>
      </c>
      <c r="L550" s="177"/>
      <c r="M550" s="178">
        <v>0</v>
      </c>
      <c r="N550" s="177"/>
      <c r="O550" s="178">
        <v>0</v>
      </c>
      <c r="P550" s="177"/>
      <c r="Q550" s="179">
        <v>0</v>
      </c>
      <c r="R550" s="180"/>
    </row>
    <row r="551" spans="3:18" ht="15">
      <c r="C551" s="174" t="s">
        <v>128</v>
      </c>
      <c r="D551" s="175"/>
      <c r="E551" s="176" t="s">
        <v>214</v>
      </c>
      <c r="F551" s="177"/>
      <c r="G551" s="177"/>
      <c r="H551" s="177"/>
      <c r="I551" s="177"/>
      <c r="J551" s="177"/>
      <c r="K551" s="178">
        <v>133</v>
      </c>
      <c r="L551" s="177"/>
      <c r="M551" s="178">
        <v>0</v>
      </c>
      <c r="N551" s="177"/>
      <c r="O551" s="178">
        <v>0</v>
      </c>
      <c r="P551" s="177"/>
      <c r="Q551" s="179">
        <v>0</v>
      </c>
      <c r="R551" s="180"/>
    </row>
    <row r="552" spans="3:18" ht="15">
      <c r="C552" s="174" t="s">
        <v>137</v>
      </c>
      <c r="D552" s="175"/>
      <c r="E552" s="176" t="s">
        <v>78</v>
      </c>
      <c r="F552" s="177"/>
      <c r="G552" s="177"/>
      <c r="H552" s="177"/>
      <c r="I552" s="177"/>
      <c r="J552" s="177"/>
      <c r="K552" s="178">
        <v>1792</v>
      </c>
      <c r="L552" s="177"/>
      <c r="M552" s="178">
        <v>1642</v>
      </c>
      <c r="N552" s="177"/>
      <c r="O552" s="178">
        <v>1467.04</v>
      </c>
      <c r="P552" s="177"/>
      <c r="Q552" s="191">
        <f>(O552/M552)*100</f>
        <v>89.34470158343484</v>
      </c>
      <c r="R552" s="192"/>
    </row>
    <row r="553" spans="3:18" ht="15">
      <c r="C553" s="174" t="s">
        <v>152</v>
      </c>
      <c r="D553" s="175"/>
      <c r="E553" s="176" t="s">
        <v>230</v>
      </c>
      <c r="F553" s="177"/>
      <c r="G553" s="177"/>
      <c r="H553" s="177"/>
      <c r="I553" s="177"/>
      <c r="J553" s="177"/>
      <c r="K553" s="178">
        <v>133</v>
      </c>
      <c r="L553" s="177"/>
      <c r="M553" s="178">
        <v>133</v>
      </c>
      <c r="N553" s="177"/>
      <c r="O553" s="178">
        <v>0</v>
      </c>
      <c r="P553" s="177"/>
      <c r="Q553" s="179">
        <v>0</v>
      </c>
      <c r="R553" s="180"/>
    </row>
    <row r="554" spans="3:18" ht="15">
      <c r="C554" s="186" t="s">
        <v>255</v>
      </c>
      <c r="D554" s="155"/>
      <c r="E554" s="187" t="s">
        <v>337</v>
      </c>
      <c r="F554" s="165"/>
      <c r="G554" s="165"/>
      <c r="H554" s="165"/>
      <c r="I554" s="165"/>
      <c r="J554" s="165"/>
      <c r="K554" s="188">
        <v>4114</v>
      </c>
      <c r="L554" s="165"/>
      <c r="M554" s="188">
        <v>3451</v>
      </c>
      <c r="N554" s="165"/>
      <c r="O554" s="188">
        <v>2870.65</v>
      </c>
      <c r="P554" s="165"/>
      <c r="Q554" s="189">
        <v>83.18</v>
      </c>
      <c r="R554" s="190"/>
    </row>
    <row r="555" spans="3:18" ht="15">
      <c r="C555" s="181" t="s">
        <v>338</v>
      </c>
      <c r="D555" s="155"/>
      <c r="E555" s="182" t="s">
        <v>339</v>
      </c>
      <c r="F555" s="165"/>
      <c r="G555" s="165"/>
      <c r="H555" s="165"/>
      <c r="I555" s="165"/>
      <c r="J555" s="165"/>
      <c r="K555" s="183">
        <v>4114</v>
      </c>
      <c r="L555" s="165"/>
      <c r="M555" s="183">
        <v>3451</v>
      </c>
      <c r="N555" s="165"/>
      <c r="O555" s="183">
        <v>2870.65</v>
      </c>
      <c r="P555" s="165"/>
      <c r="Q555" s="184">
        <v>83.18</v>
      </c>
      <c r="R555" s="185"/>
    </row>
    <row r="556" spans="3:18" ht="15">
      <c r="C556" s="169" t="s">
        <v>192</v>
      </c>
      <c r="D556" s="170"/>
      <c r="E556" s="170"/>
      <c r="F556" s="170"/>
      <c r="G556" s="170"/>
      <c r="H556" s="170"/>
      <c r="I556" s="170"/>
      <c r="J556" s="170"/>
      <c r="K556" s="171">
        <v>3583</v>
      </c>
      <c r="L556" s="170"/>
      <c r="M556" s="171">
        <v>2920</v>
      </c>
      <c r="N556" s="170"/>
      <c r="O556" s="171">
        <v>2870.65</v>
      </c>
      <c r="P556" s="170"/>
      <c r="Q556" s="172">
        <v>98.31</v>
      </c>
      <c r="R556" s="173"/>
    </row>
    <row r="557" spans="3:18" ht="15">
      <c r="C557" s="169" t="s">
        <v>193</v>
      </c>
      <c r="D557" s="170"/>
      <c r="E557" s="170"/>
      <c r="F557" s="170"/>
      <c r="G557" s="170"/>
      <c r="H557" s="170"/>
      <c r="I557" s="170"/>
      <c r="J557" s="170"/>
      <c r="K557" s="171">
        <v>3583</v>
      </c>
      <c r="L557" s="170"/>
      <c r="M557" s="171">
        <v>2920</v>
      </c>
      <c r="N557" s="170"/>
      <c r="O557" s="171">
        <v>2870.65</v>
      </c>
      <c r="P557" s="170"/>
      <c r="Q557" s="172">
        <v>98.31</v>
      </c>
      <c r="R557" s="173"/>
    </row>
    <row r="558" spans="3:18" ht="15">
      <c r="C558" s="163" t="s">
        <v>212</v>
      </c>
      <c r="D558" s="155"/>
      <c r="E558" s="164" t="s">
        <v>10</v>
      </c>
      <c r="F558" s="165"/>
      <c r="G558" s="165"/>
      <c r="H558" s="165"/>
      <c r="I558" s="165"/>
      <c r="J558" s="165"/>
      <c r="K558" s="166">
        <v>3583</v>
      </c>
      <c r="L558" s="165"/>
      <c r="M558" s="166">
        <v>2920</v>
      </c>
      <c r="N558" s="165"/>
      <c r="O558" s="166">
        <v>2870.65</v>
      </c>
      <c r="P558" s="165"/>
      <c r="Q558" s="167">
        <v>98.31</v>
      </c>
      <c r="R558" s="168"/>
    </row>
    <row r="559" spans="3:18" ht="15">
      <c r="C559" s="174" t="s">
        <v>124</v>
      </c>
      <c r="D559" s="175"/>
      <c r="E559" s="176" t="s">
        <v>74</v>
      </c>
      <c r="F559" s="177"/>
      <c r="G559" s="177"/>
      <c r="H559" s="177"/>
      <c r="I559" s="177"/>
      <c r="J559" s="177"/>
      <c r="K559" s="178">
        <v>398</v>
      </c>
      <c r="L559" s="177"/>
      <c r="M559" s="178">
        <v>0</v>
      </c>
      <c r="N559" s="177"/>
      <c r="O559" s="178">
        <v>0</v>
      </c>
      <c r="P559" s="177"/>
      <c r="Q559" s="179">
        <v>0</v>
      </c>
      <c r="R559" s="180"/>
    </row>
    <row r="560" spans="3:18" ht="15">
      <c r="C560" s="174" t="s">
        <v>137</v>
      </c>
      <c r="D560" s="175"/>
      <c r="E560" s="176" t="s">
        <v>78</v>
      </c>
      <c r="F560" s="177"/>
      <c r="G560" s="177"/>
      <c r="H560" s="177"/>
      <c r="I560" s="177"/>
      <c r="J560" s="177"/>
      <c r="K560" s="178">
        <v>796</v>
      </c>
      <c r="L560" s="177"/>
      <c r="M560" s="178">
        <v>796</v>
      </c>
      <c r="N560" s="177"/>
      <c r="O560" s="178">
        <v>796</v>
      </c>
      <c r="P560" s="177"/>
      <c r="Q560" s="179">
        <v>100</v>
      </c>
      <c r="R560" s="180"/>
    </row>
    <row r="561" spans="3:18" ht="15">
      <c r="C561" s="174" t="s">
        <v>139</v>
      </c>
      <c r="D561" s="175"/>
      <c r="E561" s="176" t="s">
        <v>80</v>
      </c>
      <c r="F561" s="177"/>
      <c r="G561" s="177"/>
      <c r="H561" s="177"/>
      <c r="I561" s="177"/>
      <c r="J561" s="177"/>
      <c r="K561" s="178">
        <v>1062</v>
      </c>
      <c r="L561" s="177"/>
      <c r="M561" s="178">
        <v>1062</v>
      </c>
      <c r="N561" s="177"/>
      <c r="O561" s="178">
        <v>1012.65</v>
      </c>
      <c r="P561" s="177"/>
      <c r="Q561" s="191">
        <f>(O561/M561)*100</f>
        <v>95.35310734463278</v>
      </c>
      <c r="R561" s="192"/>
    </row>
    <row r="562" spans="3:18" ht="15">
      <c r="C562" s="174" t="s">
        <v>141</v>
      </c>
      <c r="D562" s="175"/>
      <c r="E562" s="176" t="s">
        <v>86</v>
      </c>
      <c r="F562" s="177"/>
      <c r="G562" s="177"/>
      <c r="H562" s="177"/>
      <c r="I562" s="177"/>
      <c r="J562" s="177"/>
      <c r="K562" s="178">
        <v>1062</v>
      </c>
      <c r="L562" s="177"/>
      <c r="M562" s="178">
        <v>1062</v>
      </c>
      <c r="N562" s="177"/>
      <c r="O562" s="178">
        <v>1062</v>
      </c>
      <c r="P562" s="177"/>
      <c r="Q562" s="179">
        <f>(O562/M562)*100</f>
        <v>100</v>
      </c>
      <c r="R562" s="180"/>
    </row>
    <row r="563" spans="3:18" ht="15">
      <c r="C563" s="174" t="s">
        <v>144</v>
      </c>
      <c r="D563" s="175"/>
      <c r="E563" s="176" t="s">
        <v>83</v>
      </c>
      <c r="F563" s="177"/>
      <c r="G563" s="177"/>
      <c r="H563" s="177"/>
      <c r="I563" s="177"/>
      <c r="J563" s="177"/>
      <c r="K563" s="178">
        <v>265</v>
      </c>
      <c r="L563" s="177"/>
      <c r="M563" s="178">
        <v>0</v>
      </c>
      <c r="N563" s="177"/>
      <c r="O563" s="178">
        <v>0</v>
      </c>
      <c r="P563" s="177"/>
      <c r="Q563" s="179">
        <v>0</v>
      </c>
      <c r="R563" s="180"/>
    </row>
    <row r="564" spans="3:18" ht="15">
      <c r="C564" s="169" t="s">
        <v>197</v>
      </c>
      <c r="D564" s="170"/>
      <c r="E564" s="170"/>
      <c r="F564" s="170"/>
      <c r="G564" s="170"/>
      <c r="H564" s="170"/>
      <c r="I564" s="170"/>
      <c r="J564" s="170"/>
      <c r="K564" s="171">
        <v>531</v>
      </c>
      <c r="L564" s="170"/>
      <c r="M564" s="171">
        <v>531</v>
      </c>
      <c r="N564" s="170"/>
      <c r="O564" s="171">
        <v>0</v>
      </c>
      <c r="P564" s="170"/>
      <c r="Q564" s="172">
        <v>0</v>
      </c>
      <c r="R564" s="173"/>
    </row>
    <row r="565" spans="3:18" ht="15">
      <c r="C565" s="169" t="s">
        <v>198</v>
      </c>
      <c r="D565" s="170"/>
      <c r="E565" s="170"/>
      <c r="F565" s="170"/>
      <c r="G565" s="170"/>
      <c r="H565" s="170"/>
      <c r="I565" s="170"/>
      <c r="J565" s="170"/>
      <c r="K565" s="171">
        <v>531</v>
      </c>
      <c r="L565" s="170"/>
      <c r="M565" s="171">
        <v>531</v>
      </c>
      <c r="N565" s="170"/>
      <c r="O565" s="171">
        <v>0</v>
      </c>
      <c r="P565" s="170"/>
      <c r="Q565" s="172">
        <v>0</v>
      </c>
      <c r="R565" s="173"/>
    </row>
    <row r="566" spans="3:18" ht="15">
      <c r="C566" s="163" t="s">
        <v>212</v>
      </c>
      <c r="D566" s="155"/>
      <c r="E566" s="164" t="s">
        <v>10</v>
      </c>
      <c r="F566" s="165"/>
      <c r="G566" s="165"/>
      <c r="H566" s="165"/>
      <c r="I566" s="165"/>
      <c r="J566" s="165"/>
      <c r="K566" s="166">
        <v>531</v>
      </c>
      <c r="L566" s="165"/>
      <c r="M566" s="166">
        <v>531</v>
      </c>
      <c r="N566" s="165"/>
      <c r="O566" s="166">
        <v>0</v>
      </c>
      <c r="P566" s="165"/>
      <c r="Q566" s="167">
        <v>0</v>
      </c>
      <c r="R566" s="168"/>
    </row>
    <row r="567" spans="3:18" ht="15">
      <c r="C567" s="174" t="s">
        <v>137</v>
      </c>
      <c r="D567" s="175"/>
      <c r="E567" s="176" t="s">
        <v>78</v>
      </c>
      <c r="F567" s="177"/>
      <c r="G567" s="177"/>
      <c r="H567" s="177"/>
      <c r="I567" s="177"/>
      <c r="J567" s="177"/>
      <c r="K567" s="178">
        <v>531</v>
      </c>
      <c r="L567" s="177"/>
      <c r="M567" s="178">
        <v>531</v>
      </c>
      <c r="N567" s="177"/>
      <c r="O567" s="178">
        <v>0</v>
      </c>
      <c r="P567" s="177"/>
      <c r="Q567" s="179" t="s">
        <v>181</v>
      </c>
      <c r="R567" s="180"/>
    </row>
    <row r="568" spans="3:18" ht="15">
      <c r="C568" s="186" t="s">
        <v>259</v>
      </c>
      <c r="D568" s="155"/>
      <c r="E568" s="187" t="s">
        <v>340</v>
      </c>
      <c r="F568" s="165"/>
      <c r="G568" s="165"/>
      <c r="H568" s="165"/>
      <c r="I568" s="165"/>
      <c r="J568" s="165"/>
      <c r="K568" s="188">
        <v>5001</v>
      </c>
      <c r="L568" s="165"/>
      <c r="M568" s="188">
        <v>3000</v>
      </c>
      <c r="N568" s="165"/>
      <c r="O568" s="188">
        <v>2963.56</v>
      </c>
      <c r="P568" s="165"/>
      <c r="Q568" s="189">
        <v>98.79</v>
      </c>
      <c r="R568" s="190"/>
    </row>
    <row r="569" spans="3:18" ht="15">
      <c r="C569" s="181" t="s">
        <v>261</v>
      </c>
      <c r="D569" s="155"/>
      <c r="E569" s="182" t="s">
        <v>341</v>
      </c>
      <c r="F569" s="165"/>
      <c r="G569" s="165"/>
      <c r="H569" s="165"/>
      <c r="I569" s="165"/>
      <c r="J569" s="165"/>
      <c r="K569" s="183">
        <v>5001</v>
      </c>
      <c r="L569" s="165"/>
      <c r="M569" s="183">
        <v>3000</v>
      </c>
      <c r="N569" s="165"/>
      <c r="O569" s="183">
        <v>2963.56</v>
      </c>
      <c r="P569" s="165"/>
      <c r="Q569" s="184">
        <v>98.79</v>
      </c>
      <c r="R569" s="185"/>
    </row>
    <row r="570" spans="3:18" ht="15">
      <c r="C570" s="169" t="s">
        <v>192</v>
      </c>
      <c r="D570" s="170"/>
      <c r="E570" s="170"/>
      <c r="F570" s="170"/>
      <c r="G570" s="170"/>
      <c r="H570" s="170"/>
      <c r="I570" s="170"/>
      <c r="J570" s="170"/>
      <c r="K570" s="171">
        <v>2877</v>
      </c>
      <c r="L570" s="170"/>
      <c r="M570" s="171">
        <v>3000</v>
      </c>
      <c r="N570" s="170"/>
      <c r="O570" s="171">
        <v>2963.56</v>
      </c>
      <c r="P570" s="170"/>
      <c r="Q570" s="172">
        <v>98.79</v>
      </c>
      <c r="R570" s="173"/>
    </row>
    <row r="571" spans="3:18" ht="15">
      <c r="C571" s="169" t="s">
        <v>193</v>
      </c>
      <c r="D571" s="170"/>
      <c r="E571" s="170"/>
      <c r="F571" s="170"/>
      <c r="G571" s="170"/>
      <c r="H571" s="170"/>
      <c r="I571" s="170"/>
      <c r="J571" s="170"/>
      <c r="K571" s="171">
        <v>2877</v>
      </c>
      <c r="L571" s="170"/>
      <c r="M571" s="171">
        <v>3000</v>
      </c>
      <c r="N571" s="170"/>
      <c r="O571" s="171">
        <v>2963.56</v>
      </c>
      <c r="P571" s="170"/>
      <c r="Q571" s="172">
        <v>98.79</v>
      </c>
      <c r="R571" s="173"/>
    </row>
    <row r="572" spans="3:18" ht="15">
      <c r="C572" s="163" t="s">
        <v>212</v>
      </c>
      <c r="D572" s="155"/>
      <c r="E572" s="164" t="s">
        <v>10</v>
      </c>
      <c r="F572" s="165"/>
      <c r="G572" s="165"/>
      <c r="H572" s="165"/>
      <c r="I572" s="165"/>
      <c r="J572" s="165"/>
      <c r="K572" s="166">
        <v>2877</v>
      </c>
      <c r="L572" s="165"/>
      <c r="M572" s="166">
        <v>3000</v>
      </c>
      <c r="N572" s="165"/>
      <c r="O572" s="166">
        <v>2963.56</v>
      </c>
      <c r="P572" s="165"/>
      <c r="Q572" s="167">
        <v>98.79</v>
      </c>
      <c r="R572" s="168"/>
    </row>
    <row r="573" spans="3:18" ht="15">
      <c r="C573" s="174" t="s">
        <v>137</v>
      </c>
      <c r="D573" s="175"/>
      <c r="E573" s="176" t="s">
        <v>78</v>
      </c>
      <c r="F573" s="177"/>
      <c r="G573" s="177"/>
      <c r="H573" s="177"/>
      <c r="I573" s="177"/>
      <c r="J573" s="177"/>
      <c r="K573" s="178">
        <v>2279</v>
      </c>
      <c r="L573" s="177"/>
      <c r="M573" s="178">
        <v>3000</v>
      </c>
      <c r="N573" s="177"/>
      <c r="O573" s="178">
        <v>2963.56</v>
      </c>
      <c r="P573" s="177"/>
      <c r="Q573" s="191">
        <f>(O573/M573)*100</f>
        <v>98.78533333333334</v>
      </c>
      <c r="R573" s="192"/>
    </row>
    <row r="574" spans="3:18" ht="15">
      <c r="C574" s="174" t="s">
        <v>152</v>
      </c>
      <c r="D574" s="175"/>
      <c r="E574" s="176" t="s">
        <v>230</v>
      </c>
      <c r="F574" s="177"/>
      <c r="G574" s="177"/>
      <c r="H574" s="177"/>
      <c r="I574" s="177"/>
      <c r="J574" s="177"/>
      <c r="K574" s="178">
        <v>465</v>
      </c>
      <c r="L574" s="177"/>
      <c r="M574" s="178">
        <v>0</v>
      </c>
      <c r="N574" s="177"/>
      <c r="O574" s="178">
        <v>0</v>
      </c>
      <c r="P574" s="177"/>
      <c r="Q574" s="191">
        <v>0</v>
      </c>
      <c r="R574" s="192"/>
    </row>
    <row r="575" spans="3:18" ht="15">
      <c r="C575" s="174" t="s">
        <v>144</v>
      </c>
      <c r="D575" s="175"/>
      <c r="E575" s="176" t="s">
        <v>83</v>
      </c>
      <c r="F575" s="177"/>
      <c r="G575" s="177"/>
      <c r="H575" s="177"/>
      <c r="I575" s="177"/>
      <c r="J575" s="177"/>
      <c r="K575" s="178">
        <v>133</v>
      </c>
      <c r="L575" s="177"/>
      <c r="M575" s="178">
        <v>0</v>
      </c>
      <c r="N575" s="177"/>
      <c r="O575" s="178">
        <v>0</v>
      </c>
      <c r="P575" s="177"/>
      <c r="Q575" s="191">
        <v>0</v>
      </c>
      <c r="R575" s="192"/>
    </row>
    <row r="576" spans="3:18" ht="15">
      <c r="C576" s="169" t="s">
        <v>197</v>
      </c>
      <c r="D576" s="170"/>
      <c r="E576" s="170"/>
      <c r="F576" s="170"/>
      <c r="G576" s="170"/>
      <c r="H576" s="170"/>
      <c r="I576" s="170"/>
      <c r="J576" s="170"/>
      <c r="K576" s="171">
        <v>2124</v>
      </c>
      <c r="L576" s="170"/>
      <c r="M576" s="171">
        <v>0</v>
      </c>
      <c r="N576" s="170"/>
      <c r="O576" s="171">
        <v>0</v>
      </c>
      <c r="P576" s="170"/>
      <c r="Q576" s="172">
        <v>0</v>
      </c>
      <c r="R576" s="173"/>
    </row>
    <row r="577" spans="3:18" ht="15">
      <c r="C577" s="169" t="s">
        <v>198</v>
      </c>
      <c r="D577" s="170"/>
      <c r="E577" s="170"/>
      <c r="F577" s="170"/>
      <c r="G577" s="170"/>
      <c r="H577" s="170"/>
      <c r="I577" s="170"/>
      <c r="J577" s="170"/>
      <c r="K577" s="171">
        <v>2124</v>
      </c>
      <c r="L577" s="170"/>
      <c r="M577" s="171">
        <v>0</v>
      </c>
      <c r="N577" s="170"/>
      <c r="O577" s="171">
        <v>0</v>
      </c>
      <c r="P577" s="170"/>
      <c r="Q577" s="172">
        <v>0</v>
      </c>
      <c r="R577" s="173"/>
    </row>
    <row r="578" spans="3:18" ht="15">
      <c r="C578" s="163" t="s">
        <v>212</v>
      </c>
      <c r="D578" s="155"/>
      <c r="E578" s="164" t="s">
        <v>10</v>
      </c>
      <c r="F578" s="165"/>
      <c r="G578" s="165"/>
      <c r="H578" s="165"/>
      <c r="I578" s="165"/>
      <c r="J578" s="165"/>
      <c r="K578" s="166">
        <v>2124</v>
      </c>
      <c r="L578" s="165"/>
      <c r="M578" s="166">
        <v>0</v>
      </c>
      <c r="N578" s="165"/>
      <c r="O578" s="166">
        <v>0</v>
      </c>
      <c r="P578" s="165"/>
      <c r="Q578" s="167">
        <v>0</v>
      </c>
      <c r="R578" s="168"/>
    </row>
    <row r="579" spans="3:18" ht="15">
      <c r="C579" s="174" t="s">
        <v>127</v>
      </c>
      <c r="D579" s="175"/>
      <c r="E579" s="176" t="s">
        <v>21</v>
      </c>
      <c r="F579" s="177"/>
      <c r="G579" s="177"/>
      <c r="H579" s="177"/>
      <c r="I579" s="177"/>
      <c r="J579" s="177"/>
      <c r="K579" s="178">
        <v>159</v>
      </c>
      <c r="L579" s="177"/>
      <c r="M579" s="178">
        <v>0</v>
      </c>
      <c r="N579" s="177"/>
      <c r="O579" s="178">
        <v>0</v>
      </c>
      <c r="P579" s="177"/>
      <c r="Q579" s="179">
        <v>0</v>
      </c>
      <c r="R579" s="180"/>
    </row>
    <row r="580" spans="3:18" ht="15">
      <c r="C580" s="174" t="s">
        <v>128</v>
      </c>
      <c r="D580" s="175"/>
      <c r="E580" s="176" t="s">
        <v>214</v>
      </c>
      <c r="F580" s="177"/>
      <c r="G580" s="177"/>
      <c r="H580" s="177"/>
      <c r="I580" s="177"/>
      <c r="J580" s="177"/>
      <c r="K580" s="178">
        <v>133</v>
      </c>
      <c r="L580" s="177"/>
      <c r="M580" s="178">
        <v>0</v>
      </c>
      <c r="N580" s="177"/>
      <c r="O580" s="178">
        <v>0</v>
      </c>
      <c r="P580" s="177"/>
      <c r="Q580" s="179">
        <v>0</v>
      </c>
      <c r="R580" s="180"/>
    </row>
    <row r="581" spans="3:18" ht="15">
      <c r="C581" s="174" t="s">
        <v>137</v>
      </c>
      <c r="D581" s="175"/>
      <c r="E581" s="176" t="s">
        <v>78</v>
      </c>
      <c r="F581" s="177"/>
      <c r="G581" s="177"/>
      <c r="H581" s="177"/>
      <c r="I581" s="177"/>
      <c r="J581" s="177"/>
      <c r="K581" s="178">
        <v>1699</v>
      </c>
      <c r="L581" s="177"/>
      <c r="M581" s="178">
        <v>0</v>
      </c>
      <c r="N581" s="177"/>
      <c r="O581" s="178">
        <v>0</v>
      </c>
      <c r="P581" s="177"/>
      <c r="Q581" s="179">
        <v>0</v>
      </c>
      <c r="R581" s="180"/>
    </row>
    <row r="582" spans="3:18" ht="15">
      <c r="C582" s="174" t="s">
        <v>144</v>
      </c>
      <c r="D582" s="175"/>
      <c r="E582" s="176" t="s">
        <v>83</v>
      </c>
      <c r="F582" s="177"/>
      <c r="G582" s="177"/>
      <c r="H582" s="177"/>
      <c r="I582" s="177"/>
      <c r="J582" s="177"/>
      <c r="K582" s="178">
        <v>133</v>
      </c>
      <c r="L582" s="177"/>
      <c r="M582" s="178">
        <v>0</v>
      </c>
      <c r="N582" s="177"/>
      <c r="O582" s="178">
        <v>0</v>
      </c>
      <c r="P582" s="177"/>
      <c r="Q582" s="179">
        <v>0</v>
      </c>
      <c r="R582" s="180"/>
    </row>
    <row r="583" spans="3:18" ht="15">
      <c r="C583" s="186" t="s">
        <v>263</v>
      </c>
      <c r="D583" s="155"/>
      <c r="E583" s="187" t="s">
        <v>342</v>
      </c>
      <c r="F583" s="165"/>
      <c r="G583" s="165"/>
      <c r="H583" s="165"/>
      <c r="I583" s="165"/>
      <c r="J583" s="165"/>
      <c r="K583" s="188">
        <v>1859</v>
      </c>
      <c r="L583" s="165"/>
      <c r="M583" s="188">
        <v>0</v>
      </c>
      <c r="N583" s="165"/>
      <c r="O583" s="188">
        <v>0</v>
      </c>
      <c r="P583" s="165"/>
      <c r="Q583" s="189">
        <v>0</v>
      </c>
      <c r="R583" s="190"/>
    </row>
    <row r="584" spans="3:18" ht="15">
      <c r="C584" s="181" t="s">
        <v>343</v>
      </c>
      <c r="D584" s="155"/>
      <c r="E584" s="182" t="s">
        <v>344</v>
      </c>
      <c r="F584" s="165"/>
      <c r="G584" s="165"/>
      <c r="H584" s="165"/>
      <c r="I584" s="165"/>
      <c r="J584" s="165"/>
      <c r="K584" s="183">
        <v>1859</v>
      </c>
      <c r="L584" s="165"/>
      <c r="M584" s="183">
        <v>0</v>
      </c>
      <c r="N584" s="165"/>
      <c r="O584" s="183">
        <v>0</v>
      </c>
      <c r="P584" s="165"/>
      <c r="Q584" s="184">
        <v>0</v>
      </c>
      <c r="R584" s="185"/>
    </row>
    <row r="585" spans="3:18" ht="15">
      <c r="C585" s="169" t="s">
        <v>192</v>
      </c>
      <c r="D585" s="170"/>
      <c r="E585" s="170"/>
      <c r="F585" s="170"/>
      <c r="G585" s="170"/>
      <c r="H585" s="170"/>
      <c r="I585" s="170"/>
      <c r="J585" s="170"/>
      <c r="K585" s="171">
        <v>930</v>
      </c>
      <c r="L585" s="170"/>
      <c r="M585" s="171">
        <v>0</v>
      </c>
      <c r="N585" s="170"/>
      <c r="O585" s="171">
        <v>0</v>
      </c>
      <c r="P585" s="170"/>
      <c r="Q585" s="172">
        <v>0</v>
      </c>
      <c r="R585" s="173"/>
    </row>
    <row r="586" spans="3:18" ht="15">
      <c r="C586" s="169" t="s">
        <v>193</v>
      </c>
      <c r="D586" s="170"/>
      <c r="E586" s="170"/>
      <c r="F586" s="170"/>
      <c r="G586" s="170"/>
      <c r="H586" s="170"/>
      <c r="I586" s="170"/>
      <c r="J586" s="170"/>
      <c r="K586" s="171">
        <v>930</v>
      </c>
      <c r="L586" s="170"/>
      <c r="M586" s="171">
        <v>0</v>
      </c>
      <c r="N586" s="170"/>
      <c r="O586" s="171">
        <v>0</v>
      </c>
      <c r="P586" s="170"/>
      <c r="Q586" s="172">
        <v>0</v>
      </c>
      <c r="R586" s="173"/>
    </row>
    <row r="587" spans="3:18" ht="15">
      <c r="C587" s="163" t="s">
        <v>212</v>
      </c>
      <c r="D587" s="155"/>
      <c r="E587" s="164" t="s">
        <v>10</v>
      </c>
      <c r="F587" s="165"/>
      <c r="G587" s="165"/>
      <c r="H587" s="165"/>
      <c r="I587" s="165"/>
      <c r="J587" s="165"/>
      <c r="K587" s="166">
        <v>930</v>
      </c>
      <c r="L587" s="165"/>
      <c r="M587" s="166">
        <v>0</v>
      </c>
      <c r="N587" s="165"/>
      <c r="O587" s="166">
        <v>0</v>
      </c>
      <c r="P587" s="165"/>
      <c r="Q587" s="167">
        <v>0</v>
      </c>
      <c r="R587" s="168"/>
    </row>
    <row r="588" spans="3:18" ht="15">
      <c r="C588" s="174" t="s">
        <v>137</v>
      </c>
      <c r="D588" s="175"/>
      <c r="E588" s="176" t="s">
        <v>78</v>
      </c>
      <c r="F588" s="177"/>
      <c r="G588" s="177"/>
      <c r="H588" s="177"/>
      <c r="I588" s="177"/>
      <c r="J588" s="177"/>
      <c r="K588" s="178">
        <v>664</v>
      </c>
      <c r="L588" s="177"/>
      <c r="M588" s="178">
        <v>0</v>
      </c>
      <c r="N588" s="177"/>
      <c r="O588" s="178">
        <v>0</v>
      </c>
      <c r="P588" s="177"/>
      <c r="Q588" s="179">
        <v>0</v>
      </c>
      <c r="R588" s="180"/>
    </row>
    <row r="589" spans="3:18" ht="15">
      <c r="C589" s="174" t="s">
        <v>139</v>
      </c>
      <c r="D589" s="175"/>
      <c r="E589" s="176" t="s">
        <v>80</v>
      </c>
      <c r="F589" s="177"/>
      <c r="G589" s="177"/>
      <c r="H589" s="177"/>
      <c r="I589" s="177"/>
      <c r="J589" s="177"/>
      <c r="K589" s="178">
        <v>133</v>
      </c>
      <c r="L589" s="177"/>
      <c r="M589" s="178">
        <v>0</v>
      </c>
      <c r="N589" s="177"/>
      <c r="O589" s="178">
        <v>0</v>
      </c>
      <c r="P589" s="177"/>
      <c r="Q589" s="179">
        <v>0</v>
      </c>
      <c r="R589" s="180"/>
    </row>
    <row r="590" spans="3:18" ht="15">
      <c r="C590" s="174" t="s">
        <v>144</v>
      </c>
      <c r="D590" s="175"/>
      <c r="E590" s="176" t="s">
        <v>83</v>
      </c>
      <c r="F590" s="177"/>
      <c r="G590" s="177"/>
      <c r="H590" s="177"/>
      <c r="I590" s="177"/>
      <c r="J590" s="177"/>
      <c r="K590" s="178">
        <v>133</v>
      </c>
      <c r="L590" s="177"/>
      <c r="M590" s="178">
        <v>0</v>
      </c>
      <c r="N590" s="177"/>
      <c r="O590" s="178">
        <v>0</v>
      </c>
      <c r="P590" s="177"/>
      <c r="Q590" s="179">
        <v>0</v>
      </c>
      <c r="R590" s="180"/>
    </row>
    <row r="591" spans="3:18" ht="15">
      <c r="C591" s="169" t="s">
        <v>197</v>
      </c>
      <c r="D591" s="170"/>
      <c r="E591" s="170"/>
      <c r="F591" s="170"/>
      <c r="G591" s="170"/>
      <c r="H591" s="170"/>
      <c r="I591" s="170"/>
      <c r="J591" s="170"/>
      <c r="K591" s="171">
        <v>929</v>
      </c>
      <c r="L591" s="170"/>
      <c r="M591" s="171">
        <v>0</v>
      </c>
      <c r="N591" s="170"/>
      <c r="O591" s="171">
        <v>0</v>
      </c>
      <c r="P591" s="170"/>
      <c r="Q591" s="172">
        <v>0</v>
      </c>
      <c r="R591" s="173"/>
    </row>
    <row r="592" spans="3:18" ht="15">
      <c r="C592" s="169" t="s">
        <v>198</v>
      </c>
      <c r="D592" s="170"/>
      <c r="E592" s="170"/>
      <c r="F592" s="170"/>
      <c r="G592" s="170"/>
      <c r="H592" s="170"/>
      <c r="I592" s="170"/>
      <c r="J592" s="170"/>
      <c r="K592" s="171">
        <v>929</v>
      </c>
      <c r="L592" s="170"/>
      <c r="M592" s="171">
        <v>0</v>
      </c>
      <c r="N592" s="170"/>
      <c r="O592" s="171">
        <v>0</v>
      </c>
      <c r="P592" s="170"/>
      <c r="Q592" s="172">
        <v>0</v>
      </c>
      <c r="R592" s="173"/>
    </row>
    <row r="593" spans="3:18" ht="15">
      <c r="C593" s="163" t="s">
        <v>212</v>
      </c>
      <c r="D593" s="155"/>
      <c r="E593" s="164" t="s">
        <v>10</v>
      </c>
      <c r="F593" s="165"/>
      <c r="G593" s="165"/>
      <c r="H593" s="165"/>
      <c r="I593" s="165"/>
      <c r="J593" s="165"/>
      <c r="K593" s="166">
        <v>929</v>
      </c>
      <c r="L593" s="165"/>
      <c r="M593" s="166">
        <v>0</v>
      </c>
      <c r="N593" s="165"/>
      <c r="O593" s="166">
        <v>0</v>
      </c>
      <c r="P593" s="165"/>
      <c r="Q593" s="167">
        <v>0</v>
      </c>
      <c r="R593" s="168"/>
    </row>
    <row r="594" spans="3:18" ht="15">
      <c r="C594" s="174" t="s">
        <v>137</v>
      </c>
      <c r="D594" s="175"/>
      <c r="E594" s="176" t="s">
        <v>78</v>
      </c>
      <c r="F594" s="177"/>
      <c r="G594" s="177"/>
      <c r="H594" s="177"/>
      <c r="I594" s="177"/>
      <c r="J594" s="177"/>
      <c r="K594" s="178">
        <v>929</v>
      </c>
      <c r="L594" s="177"/>
      <c r="M594" s="178">
        <v>0</v>
      </c>
      <c r="N594" s="177"/>
      <c r="O594" s="178">
        <v>0</v>
      </c>
      <c r="P594" s="177"/>
      <c r="Q594" s="179">
        <v>0</v>
      </c>
      <c r="R594" s="180"/>
    </row>
    <row r="595" spans="3:18" ht="15">
      <c r="C595" s="186" t="s">
        <v>267</v>
      </c>
      <c r="D595" s="155"/>
      <c r="E595" s="187" t="s">
        <v>345</v>
      </c>
      <c r="F595" s="165"/>
      <c r="G595" s="165"/>
      <c r="H595" s="165"/>
      <c r="I595" s="165"/>
      <c r="J595" s="165"/>
      <c r="K595" s="188">
        <v>5940</v>
      </c>
      <c r="L595" s="165"/>
      <c r="M595" s="188">
        <v>5807</v>
      </c>
      <c r="N595" s="165"/>
      <c r="O595" s="188">
        <v>5806.63</v>
      </c>
      <c r="P595" s="165"/>
      <c r="Q595" s="189">
        <v>99.99</v>
      </c>
      <c r="R595" s="190"/>
    </row>
    <row r="596" spans="3:18" ht="15">
      <c r="C596" s="181" t="s">
        <v>346</v>
      </c>
      <c r="D596" s="155"/>
      <c r="E596" s="182" t="s">
        <v>347</v>
      </c>
      <c r="F596" s="165"/>
      <c r="G596" s="165"/>
      <c r="H596" s="165"/>
      <c r="I596" s="165"/>
      <c r="J596" s="165"/>
      <c r="K596" s="183">
        <v>5940</v>
      </c>
      <c r="L596" s="165"/>
      <c r="M596" s="183">
        <v>5807</v>
      </c>
      <c r="N596" s="165"/>
      <c r="O596" s="183">
        <v>5806.63</v>
      </c>
      <c r="P596" s="165"/>
      <c r="Q596" s="184">
        <v>99.99</v>
      </c>
      <c r="R596" s="185"/>
    </row>
    <row r="597" spans="3:18" ht="15">
      <c r="C597" s="169" t="s">
        <v>192</v>
      </c>
      <c r="D597" s="170"/>
      <c r="E597" s="170"/>
      <c r="F597" s="170"/>
      <c r="G597" s="170"/>
      <c r="H597" s="170"/>
      <c r="I597" s="170"/>
      <c r="J597" s="170"/>
      <c r="K597" s="171">
        <v>1958</v>
      </c>
      <c r="L597" s="170"/>
      <c r="M597" s="171">
        <v>1825</v>
      </c>
      <c r="N597" s="170"/>
      <c r="O597" s="171">
        <v>1825</v>
      </c>
      <c r="P597" s="170"/>
      <c r="Q597" s="172">
        <v>100</v>
      </c>
      <c r="R597" s="173"/>
    </row>
    <row r="598" spans="3:18" ht="15">
      <c r="C598" s="169" t="s">
        <v>193</v>
      </c>
      <c r="D598" s="170"/>
      <c r="E598" s="170"/>
      <c r="F598" s="170"/>
      <c r="G598" s="170"/>
      <c r="H598" s="170"/>
      <c r="I598" s="170"/>
      <c r="J598" s="170"/>
      <c r="K598" s="171">
        <v>1958</v>
      </c>
      <c r="L598" s="170"/>
      <c r="M598" s="171">
        <v>1825</v>
      </c>
      <c r="N598" s="170"/>
      <c r="O598" s="171">
        <v>1825</v>
      </c>
      <c r="P598" s="170"/>
      <c r="Q598" s="172">
        <v>100</v>
      </c>
      <c r="R598" s="173"/>
    </row>
    <row r="599" spans="3:18" ht="15">
      <c r="C599" s="163" t="s">
        <v>212</v>
      </c>
      <c r="D599" s="155"/>
      <c r="E599" s="164" t="s">
        <v>10</v>
      </c>
      <c r="F599" s="165"/>
      <c r="G599" s="165"/>
      <c r="H599" s="165"/>
      <c r="I599" s="165"/>
      <c r="J599" s="165"/>
      <c r="K599" s="166">
        <v>1958</v>
      </c>
      <c r="L599" s="165"/>
      <c r="M599" s="166">
        <v>1825</v>
      </c>
      <c r="N599" s="165"/>
      <c r="O599" s="166">
        <v>1825</v>
      </c>
      <c r="P599" s="165"/>
      <c r="Q599" s="167">
        <v>100</v>
      </c>
      <c r="R599" s="168"/>
    </row>
    <row r="600" spans="3:18" ht="15">
      <c r="C600" s="174" t="s">
        <v>137</v>
      </c>
      <c r="D600" s="175"/>
      <c r="E600" s="176" t="s">
        <v>78</v>
      </c>
      <c r="F600" s="177"/>
      <c r="G600" s="177"/>
      <c r="H600" s="177"/>
      <c r="I600" s="177"/>
      <c r="J600" s="177"/>
      <c r="K600" s="178">
        <v>1825</v>
      </c>
      <c r="L600" s="177"/>
      <c r="M600" s="178">
        <v>1825</v>
      </c>
      <c r="N600" s="177"/>
      <c r="O600" s="178">
        <v>1825</v>
      </c>
      <c r="P600" s="177"/>
      <c r="Q600" s="179">
        <f>(O600/M600)*100</f>
        <v>100</v>
      </c>
      <c r="R600" s="180"/>
    </row>
    <row r="601" spans="3:18" ht="15">
      <c r="C601" s="174" t="s">
        <v>144</v>
      </c>
      <c r="D601" s="175"/>
      <c r="E601" s="176" t="s">
        <v>83</v>
      </c>
      <c r="F601" s="177"/>
      <c r="G601" s="177"/>
      <c r="H601" s="177"/>
      <c r="I601" s="177"/>
      <c r="J601" s="177"/>
      <c r="K601" s="178">
        <v>133</v>
      </c>
      <c r="L601" s="177"/>
      <c r="M601" s="178">
        <v>0</v>
      </c>
      <c r="N601" s="177"/>
      <c r="O601" s="178">
        <v>0</v>
      </c>
      <c r="P601" s="177"/>
      <c r="Q601" s="179">
        <v>0</v>
      </c>
      <c r="R601" s="180"/>
    </row>
    <row r="602" spans="3:18" ht="15">
      <c r="C602" s="169" t="s">
        <v>197</v>
      </c>
      <c r="D602" s="170"/>
      <c r="E602" s="170"/>
      <c r="F602" s="170"/>
      <c r="G602" s="170"/>
      <c r="H602" s="170"/>
      <c r="I602" s="170"/>
      <c r="J602" s="170"/>
      <c r="K602" s="171">
        <v>3982</v>
      </c>
      <c r="L602" s="170"/>
      <c r="M602" s="171">
        <v>3982</v>
      </c>
      <c r="N602" s="170"/>
      <c r="O602" s="171">
        <v>3981.63</v>
      </c>
      <c r="P602" s="170"/>
      <c r="Q602" s="172">
        <v>99.99</v>
      </c>
      <c r="R602" s="173"/>
    </row>
    <row r="603" spans="3:18" ht="15">
      <c r="C603" s="169" t="s">
        <v>198</v>
      </c>
      <c r="D603" s="170"/>
      <c r="E603" s="170"/>
      <c r="F603" s="170"/>
      <c r="G603" s="170"/>
      <c r="H603" s="170"/>
      <c r="I603" s="170"/>
      <c r="J603" s="170"/>
      <c r="K603" s="171">
        <v>3982</v>
      </c>
      <c r="L603" s="170"/>
      <c r="M603" s="171">
        <v>3982</v>
      </c>
      <c r="N603" s="170"/>
      <c r="O603" s="171">
        <v>3981.63</v>
      </c>
      <c r="P603" s="170"/>
      <c r="Q603" s="172">
        <v>99.99</v>
      </c>
      <c r="R603" s="173"/>
    </row>
    <row r="604" spans="3:18" ht="15">
      <c r="C604" s="163" t="s">
        <v>212</v>
      </c>
      <c r="D604" s="155"/>
      <c r="E604" s="164" t="s">
        <v>10</v>
      </c>
      <c r="F604" s="165"/>
      <c r="G604" s="165"/>
      <c r="H604" s="165"/>
      <c r="I604" s="165"/>
      <c r="J604" s="165"/>
      <c r="K604" s="166">
        <v>3982</v>
      </c>
      <c r="L604" s="165"/>
      <c r="M604" s="166">
        <v>3982</v>
      </c>
      <c r="N604" s="165"/>
      <c r="O604" s="166">
        <v>3981.63</v>
      </c>
      <c r="P604" s="165"/>
      <c r="Q604" s="167">
        <v>99.99</v>
      </c>
      <c r="R604" s="168"/>
    </row>
    <row r="605" spans="3:18" ht="15">
      <c r="C605" s="156" t="s">
        <v>137</v>
      </c>
      <c r="D605" s="157"/>
      <c r="E605" s="158" t="s">
        <v>78</v>
      </c>
      <c r="F605" s="159"/>
      <c r="G605" s="159"/>
      <c r="H605" s="159"/>
      <c r="I605" s="159"/>
      <c r="J605" s="159"/>
      <c r="K605" s="160">
        <v>3982</v>
      </c>
      <c r="L605" s="159"/>
      <c r="M605" s="160">
        <v>3982</v>
      </c>
      <c r="N605" s="159"/>
      <c r="O605" s="160">
        <v>3981.63</v>
      </c>
      <c r="P605" s="159"/>
      <c r="Q605" s="161">
        <v>99.99</v>
      </c>
      <c r="R605" s="162"/>
    </row>
  </sheetData>
  <sheetProtection/>
  <mergeCells count="3437">
    <mergeCell ref="C10:J10"/>
    <mergeCell ref="K10:L10"/>
    <mergeCell ref="M10:N10"/>
    <mergeCell ref="O10:P10"/>
    <mergeCell ref="Q10:R10"/>
    <mergeCell ref="C11:J11"/>
    <mergeCell ref="K11:L11"/>
    <mergeCell ref="M11:N11"/>
    <mergeCell ref="O11:P11"/>
    <mergeCell ref="Q11:R11"/>
    <mergeCell ref="C9:D9"/>
    <mergeCell ref="E9:J9"/>
    <mergeCell ref="K9:L9"/>
    <mergeCell ref="M9:N9"/>
    <mergeCell ref="O9:P9"/>
    <mergeCell ref="Q9:R9"/>
    <mergeCell ref="C7:J7"/>
    <mergeCell ref="K7:L7"/>
    <mergeCell ref="M7:N7"/>
    <mergeCell ref="O7:P7"/>
    <mergeCell ref="Q7:R7"/>
    <mergeCell ref="C8:J8"/>
    <mergeCell ref="K8:L8"/>
    <mergeCell ref="M8:N8"/>
    <mergeCell ref="O8:P8"/>
    <mergeCell ref="Q8:R8"/>
    <mergeCell ref="Q13:R13"/>
    <mergeCell ref="C14:D14"/>
    <mergeCell ref="E14:J14"/>
    <mergeCell ref="K14:L14"/>
    <mergeCell ref="M14:N14"/>
    <mergeCell ref="O14:P14"/>
    <mergeCell ref="Q14:R14"/>
    <mergeCell ref="C13:D13"/>
    <mergeCell ref="E13:J13"/>
    <mergeCell ref="K13:L13"/>
    <mergeCell ref="M13:N13"/>
    <mergeCell ref="O13:P13"/>
    <mergeCell ref="C12:J12"/>
    <mergeCell ref="K12:L12"/>
    <mergeCell ref="M12:N12"/>
    <mergeCell ref="O12:P12"/>
    <mergeCell ref="Q12:R12"/>
    <mergeCell ref="C18:D18"/>
    <mergeCell ref="E18:J18"/>
    <mergeCell ref="K18:L18"/>
    <mergeCell ref="M18:N18"/>
    <mergeCell ref="O18:P18"/>
    <mergeCell ref="Q18:R18"/>
    <mergeCell ref="C17:D17"/>
    <mergeCell ref="E17:J17"/>
    <mergeCell ref="K17:L17"/>
    <mergeCell ref="M17:N17"/>
    <mergeCell ref="O17:P17"/>
    <mergeCell ref="Q17:R17"/>
    <mergeCell ref="C15:J15"/>
    <mergeCell ref="K15:L15"/>
    <mergeCell ref="M15:N15"/>
    <mergeCell ref="O15:P15"/>
    <mergeCell ref="Q15:R15"/>
    <mergeCell ref="C16:J16"/>
    <mergeCell ref="K16:L16"/>
    <mergeCell ref="M16:N16"/>
    <mergeCell ref="O16:P16"/>
    <mergeCell ref="Q16:R16"/>
    <mergeCell ref="C21:D21"/>
    <mergeCell ref="E21:J21"/>
    <mergeCell ref="K21:L21"/>
    <mergeCell ref="M21:N21"/>
    <mergeCell ref="O21:P21"/>
    <mergeCell ref="Q21:R21"/>
    <mergeCell ref="C20:D20"/>
    <mergeCell ref="E20:J20"/>
    <mergeCell ref="K20:L20"/>
    <mergeCell ref="M20:N20"/>
    <mergeCell ref="O20:P20"/>
    <mergeCell ref="Q20:R20"/>
    <mergeCell ref="C19:D19"/>
    <mergeCell ref="E19:J19"/>
    <mergeCell ref="K19:L19"/>
    <mergeCell ref="M19:N19"/>
    <mergeCell ref="O19:P19"/>
    <mergeCell ref="Q19:R19"/>
    <mergeCell ref="C24:D24"/>
    <mergeCell ref="E24:J24"/>
    <mergeCell ref="K24:L24"/>
    <mergeCell ref="M24:N24"/>
    <mergeCell ref="O24:P24"/>
    <mergeCell ref="Q24:R24"/>
    <mergeCell ref="C23:D23"/>
    <mergeCell ref="E23:J23"/>
    <mergeCell ref="K23:L23"/>
    <mergeCell ref="M23:N23"/>
    <mergeCell ref="O23:P23"/>
    <mergeCell ref="Q23:R23"/>
    <mergeCell ref="C22:D22"/>
    <mergeCell ref="E22:J22"/>
    <mergeCell ref="K22:L22"/>
    <mergeCell ref="M22:N22"/>
    <mergeCell ref="O22:P22"/>
    <mergeCell ref="Q22:R22"/>
    <mergeCell ref="C27:J27"/>
    <mergeCell ref="K27:L27"/>
    <mergeCell ref="M27:N27"/>
    <mergeCell ref="O27:P27"/>
    <mergeCell ref="Q27:R27"/>
    <mergeCell ref="C28:D28"/>
    <mergeCell ref="E28:J28"/>
    <mergeCell ref="K28:L28"/>
    <mergeCell ref="M28:N28"/>
    <mergeCell ref="O28:P28"/>
    <mergeCell ref="C26:D26"/>
    <mergeCell ref="E26:J26"/>
    <mergeCell ref="K26:L26"/>
    <mergeCell ref="M26:N26"/>
    <mergeCell ref="O26:P26"/>
    <mergeCell ref="Q26:R26"/>
    <mergeCell ref="C25:D25"/>
    <mergeCell ref="E25:J25"/>
    <mergeCell ref="K25:L25"/>
    <mergeCell ref="M25:N25"/>
    <mergeCell ref="O25:P25"/>
    <mergeCell ref="Q25:R25"/>
    <mergeCell ref="C30:J30"/>
    <mergeCell ref="K30:L30"/>
    <mergeCell ref="M30:N30"/>
    <mergeCell ref="O30:P30"/>
    <mergeCell ref="Q30:R30"/>
    <mergeCell ref="C31:J31"/>
    <mergeCell ref="K31:L31"/>
    <mergeCell ref="M31:N31"/>
    <mergeCell ref="O31:P31"/>
    <mergeCell ref="Q31:R31"/>
    <mergeCell ref="Q28:R28"/>
    <mergeCell ref="C29:D29"/>
    <mergeCell ref="E29:J29"/>
    <mergeCell ref="K29:L29"/>
    <mergeCell ref="M29:N29"/>
    <mergeCell ref="O29:P29"/>
    <mergeCell ref="Q29:R29"/>
    <mergeCell ref="C34:D34"/>
    <mergeCell ref="E34:J34"/>
    <mergeCell ref="K34:L34"/>
    <mergeCell ref="M34:N34"/>
    <mergeCell ref="O34:P34"/>
    <mergeCell ref="Q34:R34"/>
    <mergeCell ref="C33:D33"/>
    <mergeCell ref="E33:J33"/>
    <mergeCell ref="K33:L33"/>
    <mergeCell ref="M33:N33"/>
    <mergeCell ref="O33:P33"/>
    <mergeCell ref="Q33:R33"/>
    <mergeCell ref="C32:D32"/>
    <mergeCell ref="E32:J32"/>
    <mergeCell ref="K32:L32"/>
    <mergeCell ref="M32:N32"/>
    <mergeCell ref="O32:P32"/>
    <mergeCell ref="Q32:R32"/>
    <mergeCell ref="C37:D37"/>
    <mergeCell ref="E37:J37"/>
    <mergeCell ref="K37:L37"/>
    <mergeCell ref="M37:N37"/>
    <mergeCell ref="O37:P37"/>
    <mergeCell ref="Q37:R37"/>
    <mergeCell ref="C36:D36"/>
    <mergeCell ref="E36:J36"/>
    <mergeCell ref="K36:L36"/>
    <mergeCell ref="M36:N36"/>
    <mergeCell ref="O36:P36"/>
    <mergeCell ref="Q36:R36"/>
    <mergeCell ref="C35:D35"/>
    <mergeCell ref="E35:J35"/>
    <mergeCell ref="K35:L35"/>
    <mergeCell ref="M35:N35"/>
    <mergeCell ref="O35:P35"/>
    <mergeCell ref="Q35:R35"/>
    <mergeCell ref="C40:D40"/>
    <mergeCell ref="E40:J40"/>
    <mergeCell ref="K40:L40"/>
    <mergeCell ref="M40:N40"/>
    <mergeCell ref="O40:P40"/>
    <mergeCell ref="Q40:R40"/>
    <mergeCell ref="C39:D39"/>
    <mergeCell ref="E39:J39"/>
    <mergeCell ref="K39:L39"/>
    <mergeCell ref="M39:N39"/>
    <mergeCell ref="O39:P39"/>
    <mergeCell ref="Q39:R39"/>
    <mergeCell ref="C38:D38"/>
    <mergeCell ref="E38:J38"/>
    <mergeCell ref="K38:L38"/>
    <mergeCell ref="M38:N38"/>
    <mergeCell ref="O38:P38"/>
    <mergeCell ref="Q38:R38"/>
    <mergeCell ref="C43:D43"/>
    <mergeCell ref="E43:J43"/>
    <mergeCell ref="K43:L43"/>
    <mergeCell ref="M43:N43"/>
    <mergeCell ref="O43:P43"/>
    <mergeCell ref="Q43:R43"/>
    <mergeCell ref="C42:D42"/>
    <mergeCell ref="E42:J42"/>
    <mergeCell ref="K42:L42"/>
    <mergeCell ref="M42:N42"/>
    <mergeCell ref="O42:P42"/>
    <mergeCell ref="Q42:R42"/>
    <mergeCell ref="C41:D41"/>
    <mergeCell ref="E41:J41"/>
    <mergeCell ref="K41:L41"/>
    <mergeCell ref="M41:N41"/>
    <mergeCell ref="O41:P41"/>
    <mergeCell ref="Q41:R41"/>
    <mergeCell ref="C46:D46"/>
    <mergeCell ref="E46:J46"/>
    <mergeCell ref="K46:L46"/>
    <mergeCell ref="M46:N46"/>
    <mergeCell ref="O46:P46"/>
    <mergeCell ref="Q46:R46"/>
    <mergeCell ref="C45:D45"/>
    <mergeCell ref="E45:J45"/>
    <mergeCell ref="K45:L45"/>
    <mergeCell ref="M45:N45"/>
    <mergeCell ref="O45:P45"/>
    <mergeCell ref="Q45:R45"/>
    <mergeCell ref="C44:D44"/>
    <mergeCell ref="E44:J44"/>
    <mergeCell ref="K44:L44"/>
    <mergeCell ref="M44:N44"/>
    <mergeCell ref="O44:P44"/>
    <mergeCell ref="Q44:R44"/>
    <mergeCell ref="C49:D49"/>
    <mergeCell ref="E49:J49"/>
    <mergeCell ref="K49:L49"/>
    <mergeCell ref="M49:N49"/>
    <mergeCell ref="O49:P49"/>
    <mergeCell ref="Q49:R49"/>
    <mergeCell ref="C48:D48"/>
    <mergeCell ref="E48:J48"/>
    <mergeCell ref="K48:L48"/>
    <mergeCell ref="M48:N48"/>
    <mergeCell ref="O48:P48"/>
    <mergeCell ref="Q48:R48"/>
    <mergeCell ref="C47:D47"/>
    <mergeCell ref="E47:J47"/>
    <mergeCell ref="K47:L47"/>
    <mergeCell ref="M47:N47"/>
    <mergeCell ref="O47:P47"/>
    <mergeCell ref="Q47:R47"/>
    <mergeCell ref="C52:D52"/>
    <mergeCell ref="E52:J52"/>
    <mergeCell ref="K52:L52"/>
    <mergeCell ref="M52:N52"/>
    <mergeCell ref="O52:P52"/>
    <mergeCell ref="Q52:R52"/>
    <mergeCell ref="C51:D51"/>
    <mergeCell ref="E51:J51"/>
    <mergeCell ref="K51:L51"/>
    <mergeCell ref="M51:N51"/>
    <mergeCell ref="O51:P51"/>
    <mergeCell ref="Q51:R51"/>
    <mergeCell ref="C50:D50"/>
    <mergeCell ref="E50:J50"/>
    <mergeCell ref="K50:L50"/>
    <mergeCell ref="M50:N50"/>
    <mergeCell ref="O50:P50"/>
    <mergeCell ref="Q50:R50"/>
    <mergeCell ref="C55:D55"/>
    <mergeCell ref="E55:J55"/>
    <mergeCell ref="K55:L55"/>
    <mergeCell ref="M55:N55"/>
    <mergeCell ref="O55:P55"/>
    <mergeCell ref="Q55:R55"/>
    <mergeCell ref="C54:D54"/>
    <mergeCell ref="E54:J54"/>
    <mergeCell ref="K54:L54"/>
    <mergeCell ref="M54:N54"/>
    <mergeCell ref="O54:P54"/>
    <mergeCell ref="Q54:R54"/>
    <mergeCell ref="C53:D53"/>
    <mergeCell ref="E53:J53"/>
    <mergeCell ref="K53:L53"/>
    <mergeCell ref="M53:N53"/>
    <mergeCell ref="O53:P53"/>
    <mergeCell ref="Q53:R53"/>
    <mergeCell ref="C58:D58"/>
    <mergeCell ref="E58:J58"/>
    <mergeCell ref="K58:L58"/>
    <mergeCell ref="M58:N58"/>
    <mergeCell ref="O58:P58"/>
    <mergeCell ref="Q58:R58"/>
    <mergeCell ref="C57:D57"/>
    <mergeCell ref="E57:J57"/>
    <mergeCell ref="K57:L57"/>
    <mergeCell ref="M57:N57"/>
    <mergeCell ref="O57:P57"/>
    <mergeCell ref="Q57:R57"/>
    <mergeCell ref="C56:D56"/>
    <mergeCell ref="E56:J56"/>
    <mergeCell ref="K56:L56"/>
    <mergeCell ref="M56:N56"/>
    <mergeCell ref="O56:P56"/>
    <mergeCell ref="Q56:R56"/>
    <mergeCell ref="C61:D61"/>
    <mergeCell ref="E61:J61"/>
    <mergeCell ref="K61:L61"/>
    <mergeCell ref="M61:N61"/>
    <mergeCell ref="O61:P61"/>
    <mergeCell ref="Q61:R61"/>
    <mergeCell ref="C60:D60"/>
    <mergeCell ref="E60:J60"/>
    <mergeCell ref="K60:L60"/>
    <mergeCell ref="M60:N60"/>
    <mergeCell ref="O60:P60"/>
    <mergeCell ref="Q60:R60"/>
    <mergeCell ref="C59:D59"/>
    <mergeCell ref="E59:J59"/>
    <mergeCell ref="K59:L59"/>
    <mergeCell ref="M59:N59"/>
    <mergeCell ref="O59:P59"/>
    <mergeCell ref="Q59:R59"/>
    <mergeCell ref="C65:D65"/>
    <mergeCell ref="E65:J65"/>
    <mergeCell ref="K65:L65"/>
    <mergeCell ref="M65:N65"/>
    <mergeCell ref="O65:P65"/>
    <mergeCell ref="Q65:R65"/>
    <mergeCell ref="C63:J63"/>
    <mergeCell ref="K63:L63"/>
    <mergeCell ref="M63:N63"/>
    <mergeCell ref="O63:P63"/>
    <mergeCell ref="Q63:R63"/>
    <mergeCell ref="C64:J64"/>
    <mergeCell ref="K64:L64"/>
    <mergeCell ref="M64:N64"/>
    <mergeCell ref="O64:P64"/>
    <mergeCell ref="Q64:R64"/>
    <mergeCell ref="C62:D62"/>
    <mergeCell ref="E62:J62"/>
    <mergeCell ref="K62:L62"/>
    <mergeCell ref="M62:N62"/>
    <mergeCell ref="O62:P62"/>
    <mergeCell ref="Q62:R62"/>
    <mergeCell ref="C68:D68"/>
    <mergeCell ref="E68:J68"/>
    <mergeCell ref="K68:L68"/>
    <mergeCell ref="M68:N68"/>
    <mergeCell ref="O68:P68"/>
    <mergeCell ref="Q68:R68"/>
    <mergeCell ref="C67:D67"/>
    <mergeCell ref="E67:J67"/>
    <mergeCell ref="K67:L67"/>
    <mergeCell ref="M67:N67"/>
    <mergeCell ref="O67:P67"/>
    <mergeCell ref="Q67:R67"/>
    <mergeCell ref="C66:D66"/>
    <mergeCell ref="E66:J66"/>
    <mergeCell ref="K66:L66"/>
    <mergeCell ref="M66:N66"/>
    <mergeCell ref="O66:P66"/>
    <mergeCell ref="Q66:R66"/>
    <mergeCell ref="C71:D71"/>
    <mergeCell ref="E71:J71"/>
    <mergeCell ref="K71:L71"/>
    <mergeCell ref="M71:N71"/>
    <mergeCell ref="O71:P71"/>
    <mergeCell ref="Q71:R71"/>
    <mergeCell ref="C70:D70"/>
    <mergeCell ref="E70:J70"/>
    <mergeCell ref="K70:L70"/>
    <mergeCell ref="M70:N70"/>
    <mergeCell ref="O70:P70"/>
    <mergeCell ref="Q70:R70"/>
    <mergeCell ref="C69:D69"/>
    <mergeCell ref="E69:J69"/>
    <mergeCell ref="K69:L69"/>
    <mergeCell ref="M69:N69"/>
    <mergeCell ref="O69:P69"/>
    <mergeCell ref="Q69:R69"/>
    <mergeCell ref="C75:D75"/>
    <mergeCell ref="E75:J75"/>
    <mergeCell ref="K75:L75"/>
    <mergeCell ref="M75:N75"/>
    <mergeCell ref="O75:P75"/>
    <mergeCell ref="Q75:R75"/>
    <mergeCell ref="Q73:R73"/>
    <mergeCell ref="C74:D74"/>
    <mergeCell ref="E74:J74"/>
    <mergeCell ref="K74:L74"/>
    <mergeCell ref="M74:N74"/>
    <mergeCell ref="O74:P74"/>
    <mergeCell ref="Q74:R74"/>
    <mergeCell ref="C72:J72"/>
    <mergeCell ref="K72:L72"/>
    <mergeCell ref="M72:N72"/>
    <mergeCell ref="O72:P72"/>
    <mergeCell ref="Q72:R72"/>
    <mergeCell ref="C73:D73"/>
    <mergeCell ref="E73:J73"/>
    <mergeCell ref="K73:L73"/>
    <mergeCell ref="M73:N73"/>
    <mergeCell ref="O73:P73"/>
    <mergeCell ref="C79:D79"/>
    <mergeCell ref="E79:J79"/>
    <mergeCell ref="K79:L79"/>
    <mergeCell ref="M79:N79"/>
    <mergeCell ref="O79:P79"/>
    <mergeCell ref="Q79:R79"/>
    <mergeCell ref="C78:D78"/>
    <mergeCell ref="E78:J78"/>
    <mergeCell ref="K78:L78"/>
    <mergeCell ref="M78:N78"/>
    <mergeCell ref="O78:P78"/>
    <mergeCell ref="Q78:R78"/>
    <mergeCell ref="C76:J76"/>
    <mergeCell ref="K76:L76"/>
    <mergeCell ref="M76:N76"/>
    <mergeCell ref="O76:P76"/>
    <mergeCell ref="Q76:R76"/>
    <mergeCell ref="C77:J77"/>
    <mergeCell ref="K77:L77"/>
    <mergeCell ref="M77:N77"/>
    <mergeCell ref="O77:P77"/>
    <mergeCell ref="Q77:R77"/>
    <mergeCell ref="C82:D82"/>
    <mergeCell ref="E82:J82"/>
    <mergeCell ref="K82:L82"/>
    <mergeCell ref="M82:N82"/>
    <mergeCell ref="O82:P82"/>
    <mergeCell ref="Q82:R82"/>
    <mergeCell ref="C81:D81"/>
    <mergeCell ref="E81:J81"/>
    <mergeCell ref="K81:L81"/>
    <mergeCell ref="M81:N81"/>
    <mergeCell ref="O81:P81"/>
    <mergeCell ref="Q81:R81"/>
    <mergeCell ref="C80:D80"/>
    <mergeCell ref="E80:J80"/>
    <mergeCell ref="K80:L80"/>
    <mergeCell ref="M80:N80"/>
    <mergeCell ref="O80:P80"/>
    <mergeCell ref="Q80:R80"/>
    <mergeCell ref="C86:D86"/>
    <mergeCell ref="E86:J86"/>
    <mergeCell ref="K86:L86"/>
    <mergeCell ref="M86:N86"/>
    <mergeCell ref="O86:P86"/>
    <mergeCell ref="Q86:R86"/>
    <mergeCell ref="C84:J84"/>
    <mergeCell ref="K84:L84"/>
    <mergeCell ref="M84:N84"/>
    <mergeCell ref="O84:P84"/>
    <mergeCell ref="Q84:R84"/>
    <mergeCell ref="C85:J85"/>
    <mergeCell ref="K85:L85"/>
    <mergeCell ref="M85:N85"/>
    <mergeCell ref="O85:P85"/>
    <mergeCell ref="Q85:R85"/>
    <mergeCell ref="C83:D83"/>
    <mergeCell ref="E83:J83"/>
    <mergeCell ref="K83:L83"/>
    <mergeCell ref="M83:N83"/>
    <mergeCell ref="O83:P83"/>
    <mergeCell ref="Q83:R83"/>
    <mergeCell ref="C89:D89"/>
    <mergeCell ref="E89:J89"/>
    <mergeCell ref="K89:L89"/>
    <mergeCell ref="M89:N89"/>
    <mergeCell ref="O89:P89"/>
    <mergeCell ref="Q89:R89"/>
    <mergeCell ref="C88:D88"/>
    <mergeCell ref="E88:J88"/>
    <mergeCell ref="K88:L88"/>
    <mergeCell ref="M88:N88"/>
    <mergeCell ref="O88:P88"/>
    <mergeCell ref="Q88:R88"/>
    <mergeCell ref="C87:D87"/>
    <mergeCell ref="E87:J87"/>
    <mergeCell ref="K87:L87"/>
    <mergeCell ref="M87:N87"/>
    <mergeCell ref="O87:P87"/>
    <mergeCell ref="Q87:R87"/>
    <mergeCell ref="C93:D93"/>
    <mergeCell ref="E93:J93"/>
    <mergeCell ref="K93:L93"/>
    <mergeCell ref="M93:N93"/>
    <mergeCell ref="O93:P93"/>
    <mergeCell ref="Q93:R93"/>
    <mergeCell ref="C91:J91"/>
    <mergeCell ref="K91:L91"/>
    <mergeCell ref="M91:N91"/>
    <mergeCell ref="O91:P91"/>
    <mergeCell ref="Q91:R91"/>
    <mergeCell ref="C92:J92"/>
    <mergeCell ref="K92:L92"/>
    <mergeCell ref="M92:N92"/>
    <mergeCell ref="O92:P92"/>
    <mergeCell ref="Q92:R92"/>
    <mergeCell ref="C90:D90"/>
    <mergeCell ref="E90:J90"/>
    <mergeCell ref="K90:L90"/>
    <mergeCell ref="M90:N90"/>
    <mergeCell ref="O90:P90"/>
    <mergeCell ref="Q90:R90"/>
    <mergeCell ref="C96:D96"/>
    <mergeCell ref="E96:J96"/>
    <mergeCell ref="K96:L96"/>
    <mergeCell ref="M96:N96"/>
    <mergeCell ref="O96:P96"/>
    <mergeCell ref="Q96:R96"/>
    <mergeCell ref="C95:D95"/>
    <mergeCell ref="E95:J95"/>
    <mergeCell ref="K95:L95"/>
    <mergeCell ref="M95:N95"/>
    <mergeCell ref="O95:P95"/>
    <mergeCell ref="Q95:R95"/>
    <mergeCell ref="C94:D94"/>
    <mergeCell ref="E94:J94"/>
    <mergeCell ref="K94:L94"/>
    <mergeCell ref="M94:N94"/>
    <mergeCell ref="O94:P94"/>
    <mergeCell ref="Q94:R94"/>
    <mergeCell ref="C100:D100"/>
    <mergeCell ref="E100:J100"/>
    <mergeCell ref="K100:L100"/>
    <mergeCell ref="M100:N100"/>
    <mergeCell ref="O100:P100"/>
    <mergeCell ref="Q100:R100"/>
    <mergeCell ref="C99:D99"/>
    <mergeCell ref="E99:J99"/>
    <mergeCell ref="K99:L99"/>
    <mergeCell ref="M99:N99"/>
    <mergeCell ref="O99:P99"/>
    <mergeCell ref="Q99:R99"/>
    <mergeCell ref="C97:J97"/>
    <mergeCell ref="K97:L97"/>
    <mergeCell ref="M97:N97"/>
    <mergeCell ref="O97:P97"/>
    <mergeCell ref="Q97:R97"/>
    <mergeCell ref="C98:J98"/>
    <mergeCell ref="K98:L98"/>
    <mergeCell ref="M98:N98"/>
    <mergeCell ref="O98:P98"/>
    <mergeCell ref="Q98:R98"/>
    <mergeCell ref="C103:D103"/>
    <mergeCell ref="E103:J103"/>
    <mergeCell ref="K103:L103"/>
    <mergeCell ref="M103:N103"/>
    <mergeCell ref="O103:P103"/>
    <mergeCell ref="Q103:R103"/>
    <mergeCell ref="C102:D102"/>
    <mergeCell ref="E102:J102"/>
    <mergeCell ref="K102:L102"/>
    <mergeCell ref="M102:N102"/>
    <mergeCell ref="O102:P102"/>
    <mergeCell ref="Q102:R102"/>
    <mergeCell ref="C101:D101"/>
    <mergeCell ref="E101:J101"/>
    <mergeCell ref="K101:L101"/>
    <mergeCell ref="M101:N101"/>
    <mergeCell ref="O101:P101"/>
    <mergeCell ref="Q101:R101"/>
    <mergeCell ref="C106:J106"/>
    <mergeCell ref="K106:L106"/>
    <mergeCell ref="M106:N106"/>
    <mergeCell ref="O106:P106"/>
    <mergeCell ref="Q106:R106"/>
    <mergeCell ref="C107:J107"/>
    <mergeCell ref="K107:L107"/>
    <mergeCell ref="M107:N107"/>
    <mergeCell ref="O107:P107"/>
    <mergeCell ref="Q107:R107"/>
    <mergeCell ref="C105:D105"/>
    <mergeCell ref="E105:J105"/>
    <mergeCell ref="K105:L105"/>
    <mergeCell ref="M105:N105"/>
    <mergeCell ref="O105:P105"/>
    <mergeCell ref="Q105:R105"/>
    <mergeCell ref="C104:D104"/>
    <mergeCell ref="E104:J104"/>
    <mergeCell ref="K104:L104"/>
    <mergeCell ref="M104:N104"/>
    <mergeCell ref="O104:P104"/>
    <mergeCell ref="Q104:R104"/>
    <mergeCell ref="C110:D110"/>
    <mergeCell ref="E110:J110"/>
    <mergeCell ref="K110:L110"/>
    <mergeCell ref="M110:N110"/>
    <mergeCell ref="O110:P110"/>
    <mergeCell ref="Q110:R110"/>
    <mergeCell ref="C109:D109"/>
    <mergeCell ref="E109:J109"/>
    <mergeCell ref="K109:L109"/>
    <mergeCell ref="M109:N109"/>
    <mergeCell ref="O109:P109"/>
    <mergeCell ref="Q109:R109"/>
    <mergeCell ref="C108:D108"/>
    <mergeCell ref="E108:J108"/>
    <mergeCell ref="K108:L108"/>
    <mergeCell ref="M108:N108"/>
    <mergeCell ref="O108:P108"/>
    <mergeCell ref="Q108:R108"/>
    <mergeCell ref="C113:D113"/>
    <mergeCell ref="E113:J113"/>
    <mergeCell ref="K113:L113"/>
    <mergeCell ref="M113:N113"/>
    <mergeCell ref="O113:P113"/>
    <mergeCell ref="Q113:R113"/>
    <mergeCell ref="C112:D112"/>
    <mergeCell ref="E112:J112"/>
    <mergeCell ref="K112:L112"/>
    <mergeCell ref="M112:N112"/>
    <mergeCell ref="O112:P112"/>
    <mergeCell ref="Q112:R112"/>
    <mergeCell ref="C111:D111"/>
    <mergeCell ref="E111:J111"/>
    <mergeCell ref="K111:L111"/>
    <mergeCell ref="M111:N111"/>
    <mergeCell ref="O111:P111"/>
    <mergeCell ref="Q111:R111"/>
    <mergeCell ref="C116:J116"/>
    <mergeCell ref="K116:L116"/>
    <mergeCell ref="M116:N116"/>
    <mergeCell ref="O116:P116"/>
    <mergeCell ref="Q116:R116"/>
    <mergeCell ref="C117:J117"/>
    <mergeCell ref="K117:L117"/>
    <mergeCell ref="M117:N117"/>
    <mergeCell ref="O117:P117"/>
    <mergeCell ref="Q117:R117"/>
    <mergeCell ref="C115:D115"/>
    <mergeCell ref="E115:J115"/>
    <mergeCell ref="K115:L115"/>
    <mergeCell ref="M115:N115"/>
    <mergeCell ref="O115:P115"/>
    <mergeCell ref="Q115:R115"/>
    <mergeCell ref="C114:D114"/>
    <mergeCell ref="E114:J114"/>
    <mergeCell ref="K114:L114"/>
    <mergeCell ref="M114:N114"/>
    <mergeCell ref="O114:P114"/>
    <mergeCell ref="Q114:R114"/>
    <mergeCell ref="C120:D120"/>
    <mergeCell ref="E120:J120"/>
    <mergeCell ref="K120:L120"/>
    <mergeCell ref="M120:N120"/>
    <mergeCell ref="O120:P120"/>
    <mergeCell ref="Q120:R120"/>
    <mergeCell ref="C119:D119"/>
    <mergeCell ref="E119:J119"/>
    <mergeCell ref="K119:L119"/>
    <mergeCell ref="M119:N119"/>
    <mergeCell ref="O119:P119"/>
    <mergeCell ref="Q119:R119"/>
    <mergeCell ref="C118:D118"/>
    <mergeCell ref="E118:J118"/>
    <mergeCell ref="K118:L118"/>
    <mergeCell ref="M118:N118"/>
    <mergeCell ref="O118:P118"/>
    <mergeCell ref="Q118:R118"/>
    <mergeCell ref="C123:D123"/>
    <mergeCell ref="E123:J123"/>
    <mergeCell ref="K123:L123"/>
    <mergeCell ref="M123:N123"/>
    <mergeCell ref="O123:P123"/>
    <mergeCell ref="Q123:R123"/>
    <mergeCell ref="C122:D122"/>
    <mergeCell ref="E122:J122"/>
    <mergeCell ref="K122:L122"/>
    <mergeCell ref="M122:N122"/>
    <mergeCell ref="O122:P122"/>
    <mergeCell ref="Q122:R122"/>
    <mergeCell ref="C121:D121"/>
    <mergeCell ref="E121:J121"/>
    <mergeCell ref="K121:L121"/>
    <mergeCell ref="M121:N121"/>
    <mergeCell ref="O121:P121"/>
    <mergeCell ref="Q121:R121"/>
    <mergeCell ref="C127:D127"/>
    <mergeCell ref="E127:J127"/>
    <mergeCell ref="K127:L127"/>
    <mergeCell ref="M127:N127"/>
    <mergeCell ref="O127:P127"/>
    <mergeCell ref="Q127:R127"/>
    <mergeCell ref="C126:D126"/>
    <mergeCell ref="E126:J126"/>
    <mergeCell ref="K126:L126"/>
    <mergeCell ref="M126:N126"/>
    <mergeCell ref="O126:P126"/>
    <mergeCell ref="Q126:R126"/>
    <mergeCell ref="C124:J124"/>
    <mergeCell ref="K124:L124"/>
    <mergeCell ref="M124:N124"/>
    <mergeCell ref="O124:P124"/>
    <mergeCell ref="Q124:R124"/>
    <mergeCell ref="C125:J125"/>
    <mergeCell ref="K125:L125"/>
    <mergeCell ref="M125:N125"/>
    <mergeCell ref="O125:P125"/>
    <mergeCell ref="Q125:R125"/>
    <mergeCell ref="C130:D130"/>
    <mergeCell ref="E130:J130"/>
    <mergeCell ref="K130:L130"/>
    <mergeCell ref="M130:N130"/>
    <mergeCell ref="O130:P130"/>
    <mergeCell ref="Q130:R130"/>
    <mergeCell ref="C129:D129"/>
    <mergeCell ref="E129:J129"/>
    <mergeCell ref="K129:L129"/>
    <mergeCell ref="M129:N129"/>
    <mergeCell ref="O129:P129"/>
    <mergeCell ref="Q129:R129"/>
    <mergeCell ref="C128:D128"/>
    <mergeCell ref="E128:J128"/>
    <mergeCell ref="K128:L128"/>
    <mergeCell ref="M128:N128"/>
    <mergeCell ref="O128:P128"/>
    <mergeCell ref="Q128:R128"/>
    <mergeCell ref="C133:D133"/>
    <mergeCell ref="E133:J133"/>
    <mergeCell ref="K133:L133"/>
    <mergeCell ref="M133:N133"/>
    <mergeCell ref="O133:P133"/>
    <mergeCell ref="Q133:R133"/>
    <mergeCell ref="C132:D132"/>
    <mergeCell ref="E132:J132"/>
    <mergeCell ref="K132:L132"/>
    <mergeCell ref="M132:N132"/>
    <mergeCell ref="O132:P132"/>
    <mergeCell ref="Q132:R132"/>
    <mergeCell ref="C131:D131"/>
    <mergeCell ref="E131:J131"/>
    <mergeCell ref="K131:L131"/>
    <mergeCell ref="M131:N131"/>
    <mergeCell ref="O131:P131"/>
    <mergeCell ref="Q131:R131"/>
    <mergeCell ref="C137:D137"/>
    <mergeCell ref="E137:J137"/>
    <mergeCell ref="K137:L137"/>
    <mergeCell ref="M137:N137"/>
    <mergeCell ref="O137:P137"/>
    <mergeCell ref="Q137:R137"/>
    <mergeCell ref="C136:D136"/>
    <mergeCell ref="E136:J136"/>
    <mergeCell ref="K136:L136"/>
    <mergeCell ref="M136:N136"/>
    <mergeCell ref="O136:P136"/>
    <mergeCell ref="Q136:R136"/>
    <mergeCell ref="C134:J134"/>
    <mergeCell ref="K134:L134"/>
    <mergeCell ref="M134:N134"/>
    <mergeCell ref="O134:P134"/>
    <mergeCell ref="Q134:R134"/>
    <mergeCell ref="C135:J135"/>
    <mergeCell ref="K135:L135"/>
    <mergeCell ref="M135:N135"/>
    <mergeCell ref="O135:P135"/>
    <mergeCell ref="Q135:R135"/>
    <mergeCell ref="C140:J140"/>
    <mergeCell ref="K140:L140"/>
    <mergeCell ref="M140:N140"/>
    <mergeCell ref="O140:P140"/>
    <mergeCell ref="Q140:R140"/>
    <mergeCell ref="C141:J141"/>
    <mergeCell ref="K141:L141"/>
    <mergeCell ref="M141:N141"/>
    <mergeCell ref="O141:P141"/>
    <mergeCell ref="Q141:R141"/>
    <mergeCell ref="C139:D139"/>
    <mergeCell ref="E139:J139"/>
    <mergeCell ref="K139:L139"/>
    <mergeCell ref="M139:N139"/>
    <mergeCell ref="O139:P139"/>
    <mergeCell ref="Q139:R139"/>
    <mergeCell ref="C138:D138"/>
    <mergeCell ref="E138:J138"/>
    <mergeCell ref="K138:L138"/>
    <mergeCell ref="M138:N138"/>
    <mergeCell ref="O138:P138"/>
    <mergeCell ref="Q138:R138"/>
    <mergeCell ref="C144:D144"/>
    <mergeCell ref="E144:J144"/>
    <mergeCell ref="K144:L144"/>
    <mergeCell ref="M144:N144"/>
    <mergeCell ref="O144:P144"/>
    <mergeCell ref="Q144:R144"/>
    <mergeCell ref="C143:D143"/>
    <mergeCell ref="E143:J143"/>
    <mergeCell ref="K143:L143"/>
    <mergeCell ref="M143:N143"/>
    <mergeCell ref="O143:P143"/>
    <mergeCell ref="Q143:R143"/>
    <mergeCell ref="C142:D142"/>
    <mergeCell ref="E142:J142"/>
    <mergeCell ref="K142:L142"/>
    <mergeCell ref="M142:N142"/>
    <mergeCell ref="O142:P142"/>
    <mergeCell ref="Q142:R142"/>
    <mergeCell ref="C147:J147"/>
    <mergeCell ref="K147:L147"/>
    <mergeCell ref="M147:N147"/>
    <mergeCell ref="O147:P147"/>
    <mergeCell ref="Q147:R147"/>
    <mergeCell ref="C148:J148"/>
    <mergeCell ref="K148:L148"/>
    <mergeCell ref="M148:N148"/>
    <mergeCell ref="O148:P148"/>
    <mergeCell ref="Q148:R148"/>
    <mergeCell ref="C146:D146"/>
    <mergeCell ref="E146:J146"/>
    <mergeCell ref="K146:L146"/>
    <mergeCell ref="M146:N146"/>
    <mergeCell ref="O146:P146"/>
    <mergeCell ref="Q146:R146"/>
    <mergeCell ref="C145:D145"/>
    <mergeCell ref="E145:J145"/>
    <mergeCell ref="K145:L145"/>
    <mergeCell ref="M145:N145"/>
    <mergeCell ref="O145:P145"/>
    <mergeCell ref="Q145:R145"/>
    <mergeCell ref="C151:D151"/>
    <mergeCell ref="E151:J151"/>
    <mergeCell ref="K151:L151"/>
    <mergeCell ref="M151:N151"/>
    <mergeCell ref="O151:P151"/>
    <mergeCell ref="Q151:R151"/>
    <mergeCell ref="C150:D150"/>
    <mergeCell ref="E150:J150"/>
    <mergeCell ref="K150:L150"/>
    <mergeCell ref="M150:N150"/>
    <mergeCell ref="O150:P150"/>
    <mergeCell ref="Q150:R150"/>
    <mergeCell ref="C149:D149"/>
    <mergeCell ref="E149:J149"/>
    <mergeCell ref="K149:L149"/>
    <mergeCell ref="M149:N149"/>
    <mergeCell ref="O149:P149"/>
    <mergeCell ref="Q149:R149"/>
    <mergeCell ref="C154:D154"/>
    <mergeCell ref="E154:J154"/>
    <mergeCell ref="K154:L154"/>
    <mergeCell ref="M154:N154"/>
    <mergeCell ref="O154:P154"/>
    <mergeCell ref="Q154:R154"/>
    <mergeCell ref="C153:D153"/>
    <mergeCell ref="E153:J153"/>
    <mergeCell ref="K153:L153"/>
    <mergeCell ref="M153:N153"/>
    <mergeCell ref="O153:P153"/>
    <mergeCell ref="Q153:R153"/>
    <mergeCell ref="C152:D152"/>
    <mergeCell ref="E152:J152"/>
    <mergeCell ref="K152:L152"/>
    <mergeCell ref="M152:N152"/>
    <mergeCell ref="O152:P152"/>
    <mergeCell ref="Q152:R152"/>
    <mergeCell ref="C157:J157"/>
    <mergeCell ref="K157:L157"/>
    <mergeCell ref="M157:N157"/>
    <mergeCell ref="O157:P157"/>
    <mergeCell ref="Q157:R157"/>
    <mergeCell ref="C158:J158"/>
    <mergeCell ref="K158:L158"/>
    <mergeCell ref="M158:N158"/>
    <mergeCell ref="O158:P158"/>
    <mergeCell ref="Q158:R158"/>
    <mergeCell ref="C156:D156"/>
    <mergeCell ref="E156:J156"/>
    <mergeCell ref="K156:L156"/>
    <mergeCell ref="M156:N156"/>
    <mergeCell ref="O156:P156"/>
    <mergeCell ref="Q156:R156"/>
    <mergeCell ref="C155:D155"/>
    <mergeCell ref="E155:J155"/>
    <mergeCell ref="K155:L155"/>
    <mergeCell ref="M155:N155"/>
    <mergeCell ref="O155:P155"/>
    <mergeCell ref="Q155:R155"/>
    <mergeCell ref="C161:D161"/>
    <mergeCell ref="E161:J161"/>
    <mergeCell ref="K161:L161"/>
    <mergeCell ref="M161:N161"/>
    <mergeCell ref="O161:P161"/>
    <mergeCell ref="Q161:R161"/>
    <mergeCell ref="C160:D160"/>
    <mergeCell ref="E160:J160"/>
    <mergeCell ref="K160:L160"/>
    <mergeCell ref="M160:N160"/>
    <mergeCell ref="O160:P160"/>
    <mergeCell ref="Q160:R160"/>
    <mergeCell ref="C159:D159"/>
    <mergeCell ref="E159:J159"/>
    <mergeCell ref="K159:L159"/>
    <mergeCell ref="M159:N159"/>
    <mergeCell ref="O159:P159"/>
    <mergeCell ref="Q159:R159"/>
    <mergeCell ref="C164:D164"/>
    <mergeCell ref="E164:J164"/>
    <mergeCell ref="K164:L164"/>
    <mergeCell ref="M164:N164"/>
    <mergeCell ref="O164:P164"/>
    <mergeCell ref="Q164:R164"/>
    <mergeCell ref="C163:D163"/>
    <mergeCell ref="E163:J163"/>
    <mergeCell ref="K163:L163"/>
    <mergeCell ref="M163:N163"/>
    <mergeCell ref="O163:P163"/>
    <mergeCell ref="Q163:R163"/>
    <mergeCell ref="C162:D162"/>
    <mergeCell ref="E162:J162"/>
    <mergeCell ref="K162:L162"/>
    <mergeCell ref="M162:N162"/>
    <mergeCell ref="O162:P162"/>
    <mergeCell ref="Q162:R162"/>
    <mergeCell ref="C167:D167"/>
    <mergeCell ref="E167:J167"/>
    <mergeCell ref="K167:L167"/>
    <mergeCell ref="M167:N167"/>
    <mergeCell ref="O167:P167"/>
    <mergeCell ref="Q167:R167"/>
    <mergeCell ref="C166:D166"/>
    <mergeCell ref="E166:J166"/>
    <mergeCell ref="K166:L166"/>
    <mergeCell ref="M166:N166"/>
    <mergeCell ref="O166:P166"/>
    <mergeCell ref="Q166:R166"/>
    <mergeCell ref="C165:D165"/>
    <mergeCell ref="E165:J165"/>
    <mergeCell ref="K165:L165"/>
    <mergeCell ref="M165:N165"/>
    <mergeCell ref="O165:P165"/>
    <mergeCell ref="Q165:R165"/>
    <mergeCell ref="C171:D171"/>
    <mergeCell ref="E171:J171"/>
    <mergeCell ref="K171:L171"/>
    <mergeCell ref="M171:N171"/>
    <mergeCell ref="O171:P171"/>
    <mergeCell ref="Q171:R171"/>
    <mergeCell ref="C169:J169"/>
    <mergeCell ref="K169:L169"/>
    <mergeCell ref="M169:N169"/>
    <mergeCell ref="O169:P169"/>
    <mergeCell ref="Q169:R169"/>
    <mergeCell ref="C170:J170"/>
    <mergeCell ref="K170:L170"/>
    <mergeCell ref="M170:N170"/>
    <mergeCell ref="O170:P170"/>
    <mergeCell ref="Q170:R170"/>
    <mergeCell ref="C168:D168"/>
    <mergeCell ref="E168:J168"/>
    <mergeCell ref="K168:L168"/>
    <mergeCell ref="M168:N168"/>
    <mergeCell ref="O168:P168"/>
    <mergeCell ref="Q168:R168"/>
    <mergeCell ref="C174:J174"/>
    <mergeCell ref="K174:L174"/>
    <mergeCell ref="M174:N174"/>
    <mergeCell ref="O174:P174"/>
    <mergeCell ref="Q174:R174"/>
    <mergeCell ref="C175:J175"/>
    <mergeCell ref="K175:L175"/>
    <mergeCell ref="M175:N175"/>
    <mergeCell ref="O175:P175"/>
    <mergeCell ref="Q175:R175"/>
    <mergeCell ref="C173:D173"/>
    <mergeCell ref="E173:J173"/>
    <mergeCell ref="K173:L173"/>
    <mergeCell ref="M173:N173"/>
    <mergeCell ref="O173:P173"/>
    <mergeCell ref="Q173:R173"/>
    <mergeCell ref="C172:D172"/>
    <mergeCell ref="E172:J172"/>
    <mergeCell ref="K172:L172"/>
    <mergeCell ref="M172:N172"/>
    <mergeCell ref="O172:P172"/>
    <mergeCell ref="Q172:R172"/>
    <mergeCell ref="C178:J178"/>
    <mergeCell ref="K178:L178"/>
    <mergeCell ref="M178:N178"/>
    <mergeCell ref="O178:P178"/>
    <mergeCell ref="Q178:R178"/>
    <mergeCell ref="C179:J179"/>
    <mergeCell ref="K179:L179"/>
    <mergeCell ref="M179:N179"/>
    <mergeCell ref="O179:P179"/>
    <mergeCell ref="Q179:R179"/>
    <mergeCell ref="C177:D177"/>
    <mergeCell ref="E177:J177"/>
    <mergeCell ref="K177:L177"/>
    <mergeCell ref="M177:N177"/>
    <mergeCell ref="O177:P177"/>
    <mergeCell ref="Q177:R177"/>
    <mergeCell ref="C176:D176"/>
    <mergeCell ref="E176:J176"/>
    <mergeCell ref="K176:L176"/>
    <mergeCell ref="M176:N176"/>
    <mergeCell ref="O176:P176"/>
    <mergeCell ref="Q176:R176"/>
    <mergeCell ref="C182:D182"/>
    <mergeCell ref="E182:J182"/>
    <mergeCell ref="K182:L182"/>
    <mergeCell ref="M182:N182"/>
    <mergeCell ref="O182:P182"/>
    <mergeCell ref="Q182:R182"/>
    <mergeCell ref="C181:D181"/>
    <mergeCell ref="E181:J181"/>
    <mergeCell ref="K181:L181"/>
    <mergeCell ref="M181:N181"/>
    <mergeCell ref="O181:P181"/>
    <mergeCell ref="Q181:R181"/>
    <mergeCell ref="C180:D180"/>
    <mergeCell ref="E180:J180"/>
    <mergeCell ref="K180:L180"/>
    <mergeCell ref="M180:N180"/>
    <mergeCell ref="O180:P180"/>
    <mergeCell ref="Q180:R180"/>
    <mergeCell ref="C185:D185"/>
    <mergeCell ref="E185:J185"/>
    <mergeCell ref="K185:L185"/>
    <mergeCell ref="M185:N185"/>
    <mergeCell ref="O185:P185"/>
    <mergeCell ref="Q185:R185"/>
    <mergeCell ref="C184:D184"/>
    <mergeCell ref="E184:J184"/>
    <mergeCell ref="K184:L184"/>
    <mergeCell ref="M184:N184"/>
    <mergeCell ref="O184:P184"/>
    <mergeCell ref="Q184:R184"/>
    <mergeCell ref="C183:D183"/>
    <mergeCell ref="E183:J183"/>
    <mergeCell ref="K183:L183"/>
    <mergeCell ref="M183:N183"/>
    <mergeCell ref="O183:P183"/>
    <mergeCell ref="Q183:R183"/>
    <mergeCell ref="C188:D188"/>
    <mergeCell ref="E188:J188"/>
    <mergeCell ref="K188:L188"/>
    <mergeCell ref="M188:N188"/>
    <mergeCell ref="O188:P188"/>
    <mergeCell ref="Q188:R188"/>
    <mergeCell ref="C187:D187"/>
    <mergeCell ref="E187:J187"/>
    <mergeCell ref="K187:L187"/>
    <mergeCell ref="M187:N187"/>
    <mergeCell ref="O187:P187"/>
    <mergeCell ref="Q187:R187"/>
    <mergeCell ref="C186:D186"/>
    <mergeCell ref="E186:J186"/>
    <mergeCell ref="K186:L186"/>
    <mergeCell ref="M186:N186"/>
    <mergeCell ref="O186:P186"/>
    <mergeCell ref="Q186:R186"/>
    <mergeCell ref="C192:D192"/>
    <mergeCell ref="E192:J192"/>
    <mergeCell ref="K192:L192"/>
    <mergeCell ref="M192:N192"/>
    <mergeCell ref="O192:P192"/>
    <mergeCell ref="Q192:R192"/>
    <mergeCell ref="C190:J190"/>
    <mergeCell ref="K190:L190"/>
    <mergeCell ref="M190:N190"/>
    <mergeCell ref="O190:P190"/>
    <mergeCell ref="Q190:R190"/>
    <mergeCell ref="C191:J191"/>
    <mergeCell ref="K191:L191"/>
    <mergeCell ref="M191:N191"/>
    <mergeCell ref="O191:P191"/>
    <mergeCell ref="Q191:R191"/>
    <mergeCell ref="C189:D189"/>
    <mergeCell ref="E189:J189"/>
    <mergeCell ref="K189:L189"/>
    <mergeCell ref="M189:N189"/>
    <mergeCell ref="O189:P189"/>
    <mergeCell ref="Q189:R189"/>
    <mergeCell ref="C195:D195"/>
    <mergeCell ref="E195:J195"/>
    <mergeCell ref="K195:L195"/>
    <mergeCell ref="M195:N195"/>
    <mergeCell ref="O195:P195"/>
    <mergeCell ref="Q195:R195"/>
    <mergeCell ref="C194:D194"/>
    <mergeCell ref="E194:J194"/>
    <mergeCell ref="K194:L194"/>
    <mergeCell ref="M194:N194"/>
    <mergeCell ref="O194:P194"/>
    <mergeCell ref="Q194:R194"/>
    <mergeCell ref="C193:D193"/>
    <mergeCell ref="E193:J193"/>
    <mergeCell ref="K193:L193"/>
    <mergeCell ref="M193:N193"/>
    <mergeCell ref="O193:P193"/>
    <mergeCell ref="Q193:R193"/>
    <mergeCell ref="C198:D198"/>
    <mergeCell ref="E198:J198"/>
    <mergeCell ref="K198:L198"/>
    <mergeCell ref="M198:N198"/>
    <mergeCell ref="O198:P198"/>
    <mergeCell ref="Q198:R198"/>
    <mergeCell ref="C197:D197"/>
    <mergeCell ref="E197:J197"/>
    <mergeCell ref="K197:L197"/>
    <mergeCell ref="M197:N197"/>
    <mergeCell ref="O197:P197"/>
    <mergeCell ref="Q197:R197"/>
    <mergeCell ref="C196:D196"/>
    <mergeCell ref="E196:J196"/>
    <mergeCell ref="K196:L196"/>
    <mergeCell ref="M196:N196"/>
    <mergeCell ref="O196:P196"/>
    <mergeCell ref="Q196:R196"/>
    <mergeCell ref="C202:D202"/>
    <mergeCell ref="E202:J202"/>
    <mergeCell ref="K202:L202"/>
    <mergeCell ref="M202:N202"/>
    <mergeCell ref="O202:P202"/>
    <mergeCell ref="Q202:R202"/>
    <mergeCell ref="C201:D201"/>
    <mergeCell ref="E201:J201"/>
    <mergeCell ref="K201:L201"/>
    <mergeCell ref="M201:N201"/>
    <mergeCell ref="O201:P201"/>
    <mergeCell ref="Q201:R201"/>
    <mergeCell ref="C199:J199"/>
    <mergeCell ref="K199:L199"/>
    <mergeCell ref="M199:N199"/>
    <mergeCell ref="O199:P199"/>
    <mergeCell ref="Q199:R199"/>
    <mergeCell ref="C200:J200"/>
    <mergeCell ref="K200:L200"/>
    <mergeCell ref="M200:N200"/>
    <mergeCell ref="O200:P200"/>
    <mergeCell ref="Q200:R200"/>
    <mergeCell ref="C205:D205"/>
    <mergeCell ref="E205:J205"/>
    <mergeCell ref="K205:L205"/>
    <mergeCell ref="M205:N205"/>
    <mergeCell ref="O205:P205"/>
    <mergeCell ref="Q205:R205"/>
    <mergeCell ref="C204:D204"/>
    <mergeCell ref="E204:J204"/>
    <mergeCell ref="K204:L204"/>
    <mergeCell ref="M204:N204"/>
    <mergeCell ref="O204:P204"/>
    <mergeCell ref="Q204:R204"/>
    <mergeCell ref="C203:D203"/>
    <mergeCell ref="E203:J203"/>
    <mergeCell ref="K203:L203"/>
    <mergeCell ref="M203:N203"/>
    <mergeCell ref="O203:P203"/>
    <mergeCell ref="Q203:R203"/>
    <mergeCell ref="C208:D208"/>
    <mergeCell ref="E208:J208"/>
    <mergeCell ref="K208:L208"/>
    <mergeCell ref="M208:N208"/>
    <mergeCell ref="O208:P208"/>
    <mergeCell ref="Q208:R208"/>
    <mergeCell ref="C207:D207"/>
    <mergeCell ref="E207:J207"/>
    <mergeCell ref="K207:L207"/>
    <mergeCell ref="M207:N207"/>
    <mergeCell ref="O207:P207"/>
    <mergeCell ref="Q207:R207"/>
    <mergeCell ref="C206:D206"/>
    <mergeCell ref="E206:J206"/>
    <mergeCell ref="K206:L206"/>
    <mergeCell ref="M206:N206"/>
    <mergeCell ref="O206:P206"/>
    <mergeCell ref="Q206:R206"/>
    <mergeCell ref="C212:D212"/>
    <mergeCell ref="E212:J212"/>
    <mergeCell ref="K212:L212"/>
    <mergeCell ref="M212:N212"/>
    <mergeCell ref="O212:P212"/>
    <mergeCell ref="Q212:R212"/>
    <mergeCell ref="C211:D211"/>
    <mergeCell ref="E211:J211"/>
    <mergeCell ref="K211:L211"/>
    <mergeCell ref="M211:N211"/>
    <mergeCell ref="O211:P211"/>
    <mergeCell ref="Q211:R211"/>
    <mergeCell ref="C209:J209"/>
    <mergeCell ref="K209:L209"/>
    <mergeCell ref="M209:N209"/>
    <mergeCell ref="O209:P209"/>
    <mergeCell ref="Q209:R209"/>
    <mergeCell ref="C210:J210"/>
    <mergeCell ref="K210:L210"/>
    <mergeCell ref="M210:N210"/>
    <mergeCell ref="O210:P210"/>
    <mergeCell ref="Q210:R210"/>
    <mergeCell ref="C215:J215"/>
    <mergeCell ref="K215:L215"/>
    <mergeCell ref="M215:N215"/>
    <mergeCell ref="O215:P215"/>
    <mergeCell ref="Q215:R215"/>
    <mergeCell ref="C216:J216"/>
    <mergeCell ref="K216:L216"/>
    <mergeCell ref="M216:N216"/>
    <mergeCell ref="O216:P216"/>
    <mergeCell ref="Q216:R216"/>
    <mergeCell ref="C214:D214"/>
    <mergeCell ref="E214:J214"/>
    <mergeCell ref="K214:L214"/>
    <mergeCell ref="M214:N214"/>
    <mergeCell ref="O214:P214"/>
    <mergeCell ref="Q214:R214"/>
    <mergeCell ref="C213:D213"/>
    <mergeCell ref="E213:J213"/>
    <mergeCell ref="K213:L213"/>
    <mergeCell ref="M213:N213"/>
    <mergeCell ref="O213:P213"/>
    <mergeCell ref="Q213:R213"/>
    <mergeCell ref="C219:J219"/>
    <mergeCell ref="K219:L219"/>
    <mergeCell ref="M219:N219"/>
    <mergeCell ref="O219:P219"/>
    <mergeCell ref="Q219:R219"/>
    <mergeCell ref="C220:J220"/>
    <mergeCell ref="K220:L220"/>
    <mergeCell ref="M220:N220"/>
    <mergeCell ref="O220:P220"/>
    <mergeCell ref="Q220:R220"/>
    <mergeCell ref="C218:D218"/>
    <mergeCell ref="E218:J218"/>
    <mergeCell ref="K218:L218"/>
    <mergeCell ref="M218:N218"/>
    <mergeCell ref="O218:P218"/>
    <mergeCell ref="Q218:R218"/>
    <mergeCell ref="C217:D217"/>
    <mergeCell ref="E217:J217"/>
    <mergeCell ref="K217:L217"/>
    <mergeCell ref="M217:N217"/>
    <mergeCell ref="O217:P217"/>
    <mergeCell ref="Q217:R217"/>
    <mergeCell ref="C223:D223"/>
    <mergeCell ref="E223:J223"/>
    <mergeCell ref="K223:L223"/>
    <mergeCell ref="M223:N223"/>
    <mergeCell ref="O223:P223"/>
    <mergeCell ref="Q223:R223"/>
    <mergeCell ref="C222:D222"/>
    <mergeCell ref="E222:J222"/>
    <mergeCell ref="K222:L222"/>
    <mergeCell ref="M222:N222"/>
    <mergeCell ref="O222:P222"/>
    <mergeCell ref="Q222:R222"/>
    <mergeCell ref="C221:D221"/>
    <mergeCell ref="E221:J221"/>
    <mergeCell ref="K221:L221"/>
    <mergeCell ref="M221:N221"/>
    <mergeCell ref="O221:P221"/>
    <mergeCell ref="Q221:R221"/>
    <mergeCell ref="C227:D227"/>
    <mergeCell ref="E227:J227"/>
    <mergeCell ref="K227:L227"/>
    <mergeCell ref="M227:N227"/>
    <mergeCell ref="O227:P227"/>
    <mergeCell ref="Q227:R227"/>
    <mergeCell ref="C225:J225"/>
    <mergeCell ref="K225:L225"/>
    <mergeCell ref="M225:N225"/>
    <mergeCell ref="O225:P225"/>
    <mergeCell ref="Q225:R225"/>
    <mergeCell ref="C226:J226"/>
    <mergeCell ref="K226:L226"/>
    <mergeCell ref="M226:N226"/>
    <mergeCell ref="O226:P226"/>
    <mergeCell ref="Q226:R226"/>
    <mergeCell ref="C224:D224"/>
    <mergeCell ref="E224:J224"/>
    <mergeCell ref="K224:L224"/>
    <mergeCell ref="M224:N224"/>
    <mergeCell ref="O224:P224"/>
    <mergeCell ref="Q224:R224"/>
    <mergeCell ref="C230:D230"/>
    <mergeCell ref="E230:J230"/>
    <mergeCell ref="K230:L230"/>
    <mergeCell ref="M230:N230"/>
    <mergeCell ref="O230:P230"/>
    <mergeCell ref="Q230:R230"/>
    <mergeCell ref="C229:D229"/>
    <mergeCell ref="E229:J229"/>
    <mergeCell ref="K229:L229"/>
    <mergeCell ref="M229:N229"/>
    <mergeCell ref="O229:P229"/>
    <mergeCell ref="Q229:R229"/>
    <mergeCell ref="C228:D228"/>
    <mergeCell ref="E228:J228"/>
    <mergeCell ref="K228:L228"/>
    <mergeCell ref="M228:N228"/>
    <mergeCell ref="O228:P228"/>
    <mergeCell ref="Q228:R228"/>
    <mergeCell ref="C233:J233"/>
    <mergeCell ref="K233:L233"/>
    <mergeCell ref="M233:N233"/>
    <mergeCell ref="O233:P233"/>
    <mergeCell ref="Q233:R233"/>
    <mergeCell ref="C234:J234"/>
    <mergeCell ref="K234:L234"/>
    <mergeCell ref="M234:N234"/>
    <mergeCell ref="O234:P234"/>
    <mergeCell ref="Q234:R234"/>
    <mergeCell ref="C232:D232"/>
    <mergeCell ref="E232:J232"/>
    <mergeCell ref="K232:L232"/>
    <mergeCell ref="M232:N232"/>
    <mergeCell ref="O232:P232"/>
    <mergeCell ref="Q232:R232"/>
    <mergeCell ref="C231:D231"/>
    <mergeCell ref="E231:J231"/>
    <mergeCell ref="K231:L231"/>
    <mergeCell ref="M231:N231"/>
    <mergeCell ref="O231:P231"/>
    <mergeCell ref="Q231:R231"/>
    <mergeCell ref="C237:D237"/>
    <mergeCell ref="E237:J237"/>
    <mergeCell ref="K237:L237"/>
    <mergeCell ref="M237:N237"/>
    <mergeCell ref="O237:P237"/>
    <mergeCell ref="Q237:R237"/>
    <mergeCell ref="C236:D236"/>
    <mergeCell ref="E236:J236"/>
    <mergeCell ref="K236:L236"/>
    <mergeCell ref="M236:N236"/>
    <mergeCell ref="O236:P236"/>
    <mergeCell ref="Q236:R236"/>
    <mergeCell ref="C235:D235"/>
    <mergeCell ref="E235:J235"/>
    <mergeCell ref="K235:L235"/>
    <mergeCell ref="M235:N235"/>
    <mergeCell ref="O235:P235"/>
    <mergeCell ref="Q235:R235"/>
    <mergeCell ref="C240:D240"/>
    <mergeCell ref="E240:J240"/>
    <mergeCell ref="K240:L240"/>
    <mergeCell ref="M240:N240"/>
    <mergeCell ref="O240:P240"/>
    <mergeCell ref="Q240:R240"/>
    <mergeCell ref="C239:D239"/>
    <mergeCell ref="E239:J239"/>
    <mergeCell ref="K239:L239"/>
    <mergeCell ref="M239:N239"/>
    <mergeCell ref="O239:P239"/>
    <mergeCell ref="Q239:R239"/>
    <mergeCell ref="C238:D238"/>
    <mergeCell ref="E238:J238"/>
    <mergeCell ref="K238:L238"/>
    <mergeCell ref="M238:N238"/>
    <mergeCell ref="O238:P238"/>
    <mergeCell ref="Q238:R238"/>
    <mergeCell ref="C243:J243"/>
    <mergeCell ref="K243:L243"/>
    <mergeCell ref="M243:N243"/>
    <mergeCell ref="O243:P243"/>
    <mergeCell ref="Q243:R243"/>
    <mergeCell ref="C244:J244"/>
    <mergeCell ref="K244:L244"/>
    <mergeCell ref="M244:N244"/>
    <mergeCell ref="O244:P244"/>
    <mergeCell ref="Q244:R244"/>
    <mergeCell ref="C242:D242"/>
    <mergeCell ref="E242:J242"/>
    <mergeCell ref="K242:L242"/>
    <mergeCell ref="M242:N242"/>
    <mergeCell ref="O242:P242"/>
    <mergeCell ref="Q242:R242"/>
    <mergeCell ref="C241:D241"/>
    <mergeCell ref="E241:J241"/>
    <mergeCell ref="K241:L241"/>
    <mergeCell ref="M241:N241"/>
    <mergeCell ref="O241:P241"/>
    <mergeCell ref="Q241:R241"/>
    <mergeCell ref="C247:J247"/>
    <mergeCell ref="K247:L247"/>
    <mergeCell ref="M247:N247"/>
    <mergeCell ref="O247:P247"/>
    <mergeCell ref="Q247:R247"/>
    <mergeCell ref="C248:J248"/>
    <mergeCell ref="K248:L248"/>
    <mergeCell ref="M248:N248"/>
    <mergeCell ref="O248:P248"/>
    <mergeCell ref="Q248:R248"/>
    <mergeCell ref="C246:D246"/>
    <mergeCell ref="E246:J246"/>
    <mergeCell ref="K246:L246"/>
    <mergeCell ref="M246:N246"/>
    <mergeCell ref="O246:P246"/>
    <mergeCell ref="Q246:R246"/>
    <mergeCell ref="C245:D245"/>
    <mergeCell ref="E245:J245"/>
    <mergeCell ref="K245:L245"/>
    <mergeCell ref="M245:N245"/>
    <mergeCell ref="O245:P245"/>
    <mergeCell ref="Q245:R245"/>
    <mergeCell ref="C251:D251"/>
    <mergeCell ref="E251:J251"/>
    <mergeCell ref="K251:L251"/>
    <mergeCell ref="M251:N251"/>
    <mergeCell ref="O251:P251"/>
    <mergeCell ref="Q251:R251"/>
    <mergeCell ref="C250:D250"/>
    <mergeCell ref="E250:J250"/>
    <mergeCell ref="K250:L250"/>
    <mergeCell ref="M250:N250"/>
    <mergeCell ref="O250:P250"/>
    <mergeCell ref="Q250:R250"/>
    <mergeCell ref="C249:D249"/>
    <mergeCell ref="E249:J249"/>
    <mergeCell ref="K249:L249"/>
    <mergeCell ref="M249:N249"/>
    <mergeCell ref="O249:P249"/>
    <mergeCell ref="Q249:R249"/>
    <mergeCell ref="C255:D255"/>
    <mergeCell ref="E255:J255"/>
    <mergeCell ref="K255:L255"/>
    <mergeCell ref="M255:N255"/>
    <mergeCell ref="O255:P255"/>
    <mergeCell ref="Q255:R255"/>
    <mergeCell ref="C253:J253"/>
    <mergeCell ref="K253:L253"/>
    <mergeCell ref="M253:N253"/>
    <mergeCell ref="O253:P253"/>
    <mergeCell ref="Q253:R253"/>
    <mergeCell ref="C254:J254"/>
    <mergeCell ref="K254:L254"/>
    <mergeCell ref="M254:N254"/>
    <mergeCell ref="O254:P254"/>
    <mergeCell ref="Q254:R254"/>
    <mergeCell ref="C252:D252"/>
    <mergeCell ref="E252:J252"/>
    <mergeCell ref="K252:L252"/>
    <mergeCell ref="M252:N252"/>
    <mergeCell ref="O252:P252"/>
    <mergeCell ref="Q252:R252"/>
    <mergeCell ref="C258:D258"/>
    <mergeCell ref="E258:J258"/>
    <mergeCell ref="K258:L258"/>
    <mergeCell ref="M258:N258"/>
    <mergeCell ref="O258:P258"/>
    <mergeCell ref="Q258:R258"/>
    <mergeCell ref="C257:D257"/>
    <mergeCell ref="E257:J257"/>
    <mergeCell ref="K257:L257"/>
    <mergeCell ref="M257:N257"/>
    <mergeCell ref="O257:P257"/>
    <mergeCell ref="Q257:R257"/>
    <mergeCell ref="C256:D256"/>
    <mergeCell ref="E256:J256"/>
    <mergeCell ref="K256:L256"/>
    <mergeCell ref="M256:N256"/>
    <mergeCell ref="O256:P256"/>
    <mergeCell ref="Q256:R256"/>
    <mergeCell ref="C261:J261"/>
    <mergeCell ref="K261:L261"/>
    <mergeCell ref="M261:N261"/>
    <mergeCell ref="O261:P261"/>
    <mergeCell ref="Q261:R261"/>
    <mergeCell ref="C262:J262"/>
    <mergeCell ref="K262:L262"/>
    <mergeCell ref="M262:N262"/>
    <mergeCell ref="O262:P262"/>
    <mergeCell ref="Q262:R262"/>
    <mergeCell ref="C260:D260"/>
    <mergeCell ref="E260:J260"/>
    <mergeCell ref="K260:L260"/>
    <mergeCell ref="M260:N260"/>
    <mergeCell ref="O260:P260"/>
    <mergeCell ref="Q260:R260"/>
    <mergeCell ref="C259:D259"/>
    <mergeCell ref="E259:J259"/>
    <mergeCell ref="K259:L259"/>
    <mergeCell ref="M259:N259"/>
    <mergeCell ref="O259:P259"/>
    <mergeCell ref="Q259:R259"/>
    <mergeCell ref="C265:D265"/>
    <mergeCell ref="E265:J265"/>
    <mergeCell ref="K265:L265"/>
    <mergeCell ref="M265:N265"/>
    <mergeCell ref="O265:P265"/>
    <mergeCell ref="Q265:R265"/>
    <mergeCell ref="C264:D264"/>
    <mergeCell ref="E264:J264"/>
    <mergeCell ref="K264:L264"/>
    <mergeCell ref="M264:N264"/>
    <mergeCell ref="O264:P264"/>
    <mergeCell ref="Q264:R264"/>
    <mergeCell ref="C263:D263"/>
    <mergeCell ref="E263:J263"/>
    <mergeCell ref="K263:L263"/>
    <mergeCell ref="M263:N263"/>
    <mergeCell ref="O263:P263"/>
    <mergeCell ref="Q263:R263"/>
    <mergeCell ref="C268:D268"/>
    <mergeCell ref="E268:J268"/>
    <mergeCell ref="K268:L268"/>
    <mergeCell ref="M268:N268"/>
    <mergeCell ref="O268:P268"/>
    <mergeCell ref="Q268:R268"/>
    <mergeCell ref="C267:D267"/>
    <mergeCell ref="E267:J267"/>
    <mergeCell ref="K267:L267"/>
    <mergeCell ref="M267:N267"/>
    <mergeCell ref="O267:P267"/>
    <mergeCell ref="Q267:R267"/>
    <mergeCell ref="C266:D266"/>
    <mergeCell ref="E266:J266"/>
    <mergeCell ref="K266:L266"/>
    <mergeCell ref="M266:N266"/>
    <mergeCell ref="O266:P266"/>
    <mergeCell ref="Q266:R266"/>
    <mergeCell ref="C272:D272"/>
    <mergeCell ref="E272:J272"/>
    <mergeCell ref="K272:L272"/>
    <mergeCell ref="M272:N272"/>
    <mergeCell ref="O272:P272"/>
    <mergeCell ref="Q272:R272"/>
    <mergeCell ref="C271:D271"/>
    <mergeCell ref="E271:J271"/>
    <mergeCell ref="K271:L271"/>
    <mergeCell ref="M271:N271"/>
    <mergeCell ref="O271:P271"/>
    <mergeCell ref="Q271:R271"/>
    <mergeCell ref="C269:J269"/>
    <mergeCell ref="K269:L269"/>
    <mergeCell ref="M269:N269"/>
    <mergeCell ref="O269:P269"/>
    <mergeCell ref="Q269:R269"/>
    <mergeCell ref="C270:J270"/>
    <mergeCell ref="K270:L270"/>
    <mergeCell ref="M270:N270"/>
    <mergeCell ref="O270:P270"/>
    <mergeCell ref="Q270:R270"/>
    <mergeCell ref="C275:D275"/>
    <mergeCell ref="E275:J275"/>
    <mergeCell ref="K275:L275"/>
    <mergeCell ref="M275:N275"/>
    <mergeCell ref="O275:P275"/>
    <mergeCell ref="Q275:R275"/>
    <mergeCell ref="C274:D274"/>
    <mergeCell ref="E274:J274"/>
    <mergeCell ref="K274:L274"/>
    <mergeCell ref="M274:N274"/>
    <mergeCell ref="O274:P274"/>
    <mergeCell ref="Q274:R274"/>
    <mergeCell ref="C273:D273"/>
    <mergeCell ref="E273:J273"/>
    <mergeCell ref="K273:L273"/>
    <mergeCell ref="M273:N273"/>
    <mergeCell ref="O273:P273"/>
    <mergeCell ref="Q273:R273"/>
    <mergeCell ref="C278:J278"/>
    <mergeCell ref="K278:L278"/>
    <mergeCell ref="M278:N278"/>
    <mergeCell ref="O278:P278"/>
    <mergeCell ref="Q278:R278"/>
    <mergeCell ref="C279:J279"/>
    <mergeCell ref="K279:L279"/>
    <mergeCell ref="M279:N279"/>
    <mergeCell ref="O279:P279"/>
    <mergeCell ref="Q279:R279"/>
    <mergeCell ref="C277:D277"/>
    <mergeCell ref="E277:J277"/>
    <mergeCell ref="K277:L277"/>
    <mergeCell ref="M277:N277"/>
    <mergeCell ref="O277:P277"/>
    <mergeCell ref="Q277:R277"/>
    <mergeCell ref="C276:D276"/>
    <mergeCell ref="E276:J276"/>
    <mergeCell ref="K276:L276"/>
    <mergeCell ref="M276:N276"/>
    <mergeCell ref="O276:P276"/>
    <mergeCell ref="Q276:R276"/>
    <mergeCell ref="C282:D282"/>
    <mergeCell ref="E282:J282"/>
    <mergeCell ref="K282:L282"/>
    <mergeCell ref="M282:N282"/>
    <mergeCell ref="O282:P282"/>
    <mergeCell ref="Q282:R282"/>
    <mergeCell ref="C281:D281"/>
    <mergeCell ref="E281:J281"/>
    <mergeCell ref="K281:L281"/>
    <mergeCell ref="M281:N281"/>
    <mergeCell ref="O281:P281"/>
    <mergeCell ref="Q281:R281"/>
    <mergeCell ref="C280:D280"/>
    <mergeCell ref="E280:J280"/>
    <mergeCell ref="K280:L280"/>
    <mergeCell ref="M280:N280"/>
    <mergeCell ref="O280:P280"/>
    <mergeCell ref="Q280:R280"/>
    <mergeCell ref="C286:D286"/>
    <mergeCell ref="E286:J286"/>
    <mergeCell ref="K286:L286"/>
    <mergeCell ref="M286:N286"/>
    <mergeCell ref="O286:P286"/>
    <mergeCell ref="Q286:R286"/>
    <mergeCell ref="C285:D285"/>
    <mergeCell ref="E285:J285"/>
    <mergeCell ref="K285:L285"/>
    <mergeCell ref="M285:N285"/>
    <mergeCell ref="O285:P285"/>
    <mergeCell ref="Q285:R285"/>
    <mergeCell ref="C283:J283"/>
    <mergeCell ref="K283:L283"/>
    <mergeCell ref="M283:N283"/>
    <mergeCell ref="O283:P283"/>
    <mergeCell ref="Q283:R283"/>
    <mergeCell ref="C284:J284"/>
    <mergeCell ref="K284:L284"/>
    <mergeCell ref="M284:N284"/>
    <mergeCell ref="O284:P284"/>
    <mergeCell ref="Q284:R284"/>
    <mergeCell ref="C289:D289"/>
    <mergeCell ref="E289:J289"/>
    <mergeCell ref="K289:L289"/>
    <mergeCell ref="M289:N289"/>
    <mergeCell ref="O289:P289"/>
    <mergeCell ref="Q289:R289"/>
    <mergeCell ref="C288:D288"/>
    <mergeCell ref="E288:J288"/>
    <mergeCell ref="K288:L288"/>
    <mergeCell ref="M288:N288"/>
    <mergeCell ref="O288:P288"/>
    <mergeCell ref="Q288:R288"/>
    <mergeCell ref="C287:D287"/>
    <mergeCell ref="E287:J287"/>
    <mergeCell ref="K287:L287"/>
    <mergeCell ref="M287:N287"/>
    <mergeCell ref="O287:P287"/>
    <mergeCell ref="Q287:R287"/>
    <mergeCell ref="C293:D293"/>
    <mergeCell ref="E293:J293"/>
    <mergeCell ref="K293:L293"/>
    <mergeCell ref="M293:N293"/>
    <mergeCell ref="O293:P293"/>
    <mergeCell ref="Q293:R293"/>
    <mergeCell ref="C291:J291"/>
    <mergeCell ref="K291:L291"/>
    <mergeCell ref="M291:N291"/>
    <mergeCell ref="O291:P291"/>
    <mergeCell ref="Q291:R291"/>
    <mergeCell ref="C292:J292"/>
    <mergeCell ref="K292:L292"/>
    <mergeCell ref="M292:N292"/>
    <mergeCell ref="O292:P292"/>
    <mergeCell ref="Q292:R292"/>
    <mergeCell ref="C290:D290"/>
    <mergeCell ref="E290:J290"/>
    <mergeCell ref="K290:L290"/>
    <mergeCell ref="M290:N290"/>
    <mergeCell ref="O290:P290"/>
    <mergeCell ref="Q290:R290"/>
    <mergeCell ref="C296:D296"/>
    <mergeCell ref="E296:J296"/>
    <mergeCell ref="K296:L296"/>
    <mergeCell ref="M296:N296"/>
    <mergeCell ref="O296:P296"/>
    <mergeCell ref="Q296:R296"/>
    <mergeCell ref="C295:D295"/>
    <mergeCell ref="E295:J295"/>
    <mergeCell ref="K295:L295"/>
    <mergeCell ref="M295:N295"/>
    <mergeCell ref="O295:P295"/>
    <mergeCell ref="Q295:R295"/>
    <mergeCell ref="C294:D294"/>
    <mergeCell ref="E294:J294"/>
    <mergeCell ref="K294:L294"/>
    <mergeCell ref="M294:N294"/>
    <mergeCell ref="O294:P294"/>
    <mergeCell ref="Q294:R294"/>
    <mergeCell ref="C300:D300"/>
    <mergeCell ref="E300:J300"/>
    <mergeCell ref="K300:L300"/>
    <mergeCell ref="M300:N300"/>
    <mergeCell ref="O300:P300"/>
    <mergeCell ref="Q300:R300"/>
    <mergeCell ref="C298:J298"/>
    <mergeCell ref="K298:L298"/>
    <mergeCell ref="M298:N298"/>
    <mergeCell ref="O298:P298"/>
    <mergeCell ref="Q298:R298"/>
    <mergeCell ref="C299:J299"/>
    <mergeCell ref="K299:L299"/>
    <mergeCell ref="M299:N299"/>
    <mergeCell ref="O299:P299"/>
    <mergeCell ref="Q299:R299"/>
    <mergeCell ref="C297:D297"/>
    <mergeCell ref="E297:J297"/>
    <mergeCell ref="K297:L297"/>
    <mergeCell ref="M297:N297"/>
    <mergeCell ref="O297:P297"/>
    <mergeCell ref="Q297:R297"/>
    <mergeCell ref="C303:D303"/>
    <mergeCell ref="E303:J303"/>
    <mergeCell ref="K303:L303"/>
    <mergeCell ref="M303:N303"/>
    <mergeCell ref="O303:P303"/>
    <mergeCell ref="Q303:R303"/>
    <mergeCell ref="C302:D302"/>
    <mergeCell ref="E302:J302"/>
    <mergeCell ref="K302:L302"/>
    <mergeCell ref="M302:N302"/>
    <mergeCell ref="O302:P302"/>
    <mergeCell ref="Q302:R302"/>
    <mergeCell ref="C301:D301"/>
    <mergeCell ref="E301:J301"/>
    <mergeCell ref="K301:L301"/>
    <mergeCell ref="M301:N301"/>
    <mergeCell ref="O301:P301"/>
    <mergeCell ref="Q301:R301"/>
    <mergeCell ref="C306:J306"/>
    <mergeCell ref="K306:L306"/>
    <mergeCell ref="M306:N306"/>
    <mergeCell ref="O306:P306"/>
    <mergeCell ref="Q306:R306"/>
    <mergeCell ref="C307:J307"/>
    <mergeCell ref="K307:L307"/>
    <mergeCell ref="M307:N307"/>
    <mergeCell ref="O307:P307"/>
    <mergeCell ref="Q307:R307"/>
    <mergeCell ref="C305:D305"/>
    <mergeCell ref="E305:J305"/>
    <mergeCell ref="K305:L305"/>
    <mergeCell ref="M305:N305"/>
    <mergeCell ref="O305:P305"/>
    <mergeCell ref="Q305:R305"/>
    <mergeCell ref="C304:D304"/>
    <mergeCell ref="E304:J304"/>
    <mergeCell ref="K304:L304"/>
    <mergeCell ref="M304:N304"/>
    <mergeCell ref="O304:P304"/>
    <mergeCell ref="Q304:R304"/>
    <mergeCell ref="C310:D310"/>
    <mergeCell ref="E310:J310"/>
    <mergeCell ref="K310:L310"/>
    <mergeCell ref="M310:N310"/>
    <mergeCell ref="O310:P310"/>
    <mergeCell ref="Q310:R310"/>
    <mergeCell ref="C309:D309"/>
    <mergeCell ref="E309:J309"/>
    <mergeCell ref="K309:L309"/>
    <mergeCell ref="M309:N309"/>
    <mergeCell ref="O309:P309"/>
    <mergeCell ref="Q309:R309"/>
    <mergeCell ref="C308:D308"/>
    <mergeCell ref="E308:J308"/>
    <mergeCell ref="K308:L308"/>
    <mergeCell ref="M308:N308"/>
    <mergeCell ref="O308:P308"/>
    <mergeCell ref="Q308:R308"/>
    <mergeCell ref="C313:D313"/>
    <mergeCell ref="E313:J313"/>
    <mergeCell ref="K313:L313"/>
    <mergeCell ref="M313:N313"/>
    <mergeCell ref="O313:P313"/>
    <mergeCell ref="Q313:R313"/>
    <mergeCell ref="C312:D312"/>
    <mergeCell ref="E312:J312"/>
    <mergeCell ref="K312:L312"/>
    <mergeCell ref="M312:N312"/>
    <mergeCell ref="O312:P312"/>
    <mergeCell ref="Q312:R312"/>
    <mergeCell ref="C311:D311"/>
    <mergeCell ref="E311:J311"/>
    <mergeCell ref="K311:L311"/>
    <mergeCell ref="M311:N311"/>
    <mergeCell ref="O311:P311"/>
    <mergeCell ref="Q311:R311"/>
    <mergeCell ref="C317:D317"/>
    <mergeCell ref="E317:J317"/>
    <mergeCell ref="K317:L317"/>
    <mergeCell ref="M317:N317"/>
    <mergeCell ref="O317:P317"/>
    <mergeCell ref="Q317:R317"/>
    <mergeCell ref="C315:J315"/>
    <mergeCell ref="K315:L315"/>
    <mergeCell ref="M315:N315"/>
    <mergeCell ref="O315:P315"/>
    <mergeCell ref="Q315:R315"/>
    <mergeCell ref="C316:J316"/>
    <mergeCell ref="K316:L316"/>
    <mergeCell ref="M316:N316"/>
    <mergeCell ref="O316:P316"/>
    <mergeCell ref="Q316:R316"/>
    <mergeCell ref="C314:D314"/>
    <mergeCell ref="E314:J314"/>
    <mergeCell ref="K314:L314"/>
    <mergeCell ref="M314:N314"/>
    <mergeCell ref="O314:P314"/>
    <mergeCell ref="Q314:R314"/>
    <mergeCell ref="C320:D320"/>
    <mergeCell ref="E320:J320"/>
    <mergeCell ref="K320:L320"/>
    <mergeCell ref="M320:N320"/>
    <mergeCell ref="O320:P320"/>
    <mergeCell ref="Q320:R320"/>
    <mergeCell ref="C319:D319"/>
    <mergeCell ref="E319:J319"/>
    <mergeCell ref="K319:L319"/>
    <mergeCell ref="M319:N319"/>
    <mergeCell ref="O319:P319"/>
    <mergeCell ref="Q319:R319"/>
    <mergeCell ref="C318:D318"/>
    <mergeCell ref="E318:J318"/>
    <mergeCell ref="K318:L318"/>
    <mergeCell ref="M318:N318"/>
    <mergeCell ref="O318:P318"/>
    <mergeCell ref="Q318:R318"/>
    <mergeCell ref="C324:D324"/>
    <mergeCell ref="E324:J324"/>
    <mergeCell ref="K324:L324"/>
    <mergeCell ref="M324:N324"/>
    <mergeCell ref="O324:P324"/>
    <mergeCell ref="Q324:R324"/>
    <mergeCell ref="C322:J322"/>
    <mergeCell ref="K322:L322"/>
    <mergeCell ref="M322:N322"/>
    <mergeCell ref="O322:P322"/>
    <mergeCell ref="Q322:R322"/>
    <mergeCell ref="C323:J323"/>
    <mergeCell ref="K323:L323"/>
    <mergeCell ref="M323:N323"/>
    <mergeCell ref="O323:P323"/>
    <mergeCell ref="Q323:R323"/>
    <mergeCell ref="C321:D321"/>
    <mergeCell ref="E321:J321"/>
    <mergeCell ref="K321:L321"/>
    <mergeCell ref="M321:N321"/>
    <mergeCell ref="O321:P321"/>
    <mergeCell ref="Q321:R321"/>
    <mergeCell ref="C327:D327"/>
    <mergeCell ref="E327:J327"/>
    <mergeCell ref="K327:L327"/>
    <mergeCell ref="M327:N327"/>
    <mergeCell ref="O327:P327"/>
    <mergeCell ref="Q327:R327"/>
    <mergeCell ref="C326:D326"/>
    <mergeCell ref="E326:J326"/>
    <mergeCell ref="K326:L326"/>
    <mergeCell ref="M326:N326"/>
    <mergeCell ref="O326:P326"/>
    <mergeCell ref="Q326:R326"/>
    <mergeCell ref="C325:D325"/>
    <mergeCell ref="E325:J325"/>
    <mergeCell ref="K325:L325"/>
    <mergeCell ref="M325:N325"/>
    <mergeCell ref="O325:P325"/>
    <mergeCell ref="Q325:R325"/>
    <mergeCell ref="C331:D331"/>
    <mergeCell ref="E331:J331"/>
    <mergeCell ref="K331:L331"/>
    <mergeCell ref="M331:N331"/>
    <mergeCell ref="O331:P331"/>
    <mergeCell ref="Q331:R331"/>
    <mergeCell ref="C330:D330"/>
    <mergeCell ref="E330:J330"/>
    <mergeCell ref="K330:L330"/>
    <mergeCell ref="M330:N330"/>
    <mergeCell ref="O330:P330"/>
    <mergeCell ref="Q330:R330"/>
    <mergeCell ref="C328:J328"/>
    <mergeCell ref="K328:L328"/>
    <mergeCell ref="M328:N328"/>
    <mergeCell ref="O328:P328"/>
    <mergeCell ref="Q328:R328"/>
    <mergeCell ref="C329:J329"/>
    <mergeCell ref="K329:L329"/>
    <mergeCell ref="M329:N329"/>
    <mergeCell ref="O329:P329"/>
    <mergeCell ref="Q329:R329"/>
    <mergeCell ref="C334:D334"/>
    <mergeCell ref="E334:J334"/>
    <mergeCell ref="K334:L334"/>
    <mergeCell ref="M334:N334"/>
    <mergeCell ref="O334:P334"/>
    <mergeCell ref="Q334:R334"/>
    <mergeCell ref="C333:D333"/>
    <mergeCell ref="E333:J333"/>
    <mergeCell ref="K333:L333"/>
    <mergeCell ref="M333:N333"/>
    <mergeCell ref="O333:P333"/>
    <mergeCell ref="Q333:R333"/>
    <mergeCell ref="C332:D332"/>
    <mergeCell ref="E332:J332"/>
    <mergeCell ref="K332:L332"/>
    <mergeCell ref="M332:N332"/>
    <mergeCell ref="O332:P332"/>
    <mergeCell ref="Q332:R332"/>
    <mergeCell ref="C338:D338"/>
    <mergeCell ref="E338:J338"/>
    <mergeCell ref="K338:L338"/>
    <mergeCell ref="M338:N338"/>
    <mergeCell ref="O338:P338"/>
    <mergeCell ref="Q338:R338"/>
    <mergeCell ref="C337:D337"/>
    <mergeCell ref="E337:J337"/>
    <mergeCell ref="K337:L337"/>
    <mergeCell ref="M337:N337"/>
    <mergeCell ref="O337:P337"/>
    <mergeCell ref="Q337:R337"/>
    <mergeCell ref="C335:J335"/>
    <mergeCell ref="K335:L335"/>
    <mergeCell ref="M335:N335"/>
    <mergeCell ref="O335:P335"/>
    <mergeCell ref="Q335:R335"/>
    <mergeCell ref="C336:J336"/>
    <mergeCell ref="K336:L336"/>
    <mergeCell ref="M336:N336"/>
    <mergeCell ref="O336:P336"/>
    <mergeCell ref="Q336:R336"/>
    <mergeCell ref="C341:D341"/>
    <mergeCell ref="E341:J341"/>
    <mergeCell ref="K341:L341"/>
    <mergeCell ref="M341:N341"/>
    <mergeCell ref="O341:P341"/>
    <mergeCell ref="Q341:R341"/>
    <mergeCell ref="C340:D340"/>
    <mergeCell ref="E340:J340"/>
    <mergeCell ref="K340:L340"/>
    <mergeCell ref="M340:N340"/>
    <mergeCell ref="O340:P340"/>
    <mergeCell ref="Q340:R340"/>
    <mergeCell ref="C339:D339"/>
    <mergeCell ref="E339:J339"/>
    <mergeCell ref="K339:L339"/>
    <mergeCell ref="M339:N339"/>
    <mergeCell ref="O339:P339"/>
    <mergeCell ref="Q339:R339"/>
    <mergeCell ref="C344:J344"/>
    <mergeCell ref="K344:L344"/>
    <mergeCell ref="M344:N344"/>
    <mergeCell ref="O344:P344"/>
    <mergeCell ref="Q344:R344"/>
    <mergeCell ref="C345:J345"/>
    <mergeCell ref="K345:L345"/>
    <mergeCell ref="M345:N345"/>
    <mergeCell ref="O345:P345"/>
    <mergeCell ref="Q345:R345"/>
    <mergeCell ref="C343:D343"/>
    <mergeCell ref="E343:J343"/>
    <mergeCell ref="K343:L343"/>
    <mergeCell ref="M343:N343"/>
    <mergeCell ref="O343:P343"/>
    <mergeCell ref="Q343:R343"/>
    <mergeCell ref="C342:D342"/>
    <mergeCell ref="E342:J342"/>
    <mergeCell ref="K342:L342"/>
    <mergeCell ref="M342:N342"/>
    <mergeCell ref="O342:P342"/>
    <mergeCell ref="Q342:R342"/>
    <mergeCell ref="C348:D348"/>
    <mergeCell ref="E348:J348"/>
    <mergeCell ref="K348:L348"/>
    <mergeCell ref="M348:N348"/>
    <mergeCell ref="O348:P348"/>
    <mergeCell ref="Q348:R348"/>
    <mergeCell ref="C347:D347"/>
    <mergeCell ref="E347:J347"/>
    <mergeCell ref="K347:L347"/>
    <mergeCell ref="M347:N347"/>
    <mergeCell ref="O347:P347"/>
    <mergeCell ref="Q347:R347"/>
    <mergeCell ref="C346:D346"/>
    <mergeCell ref="E346:J346"/>
    <mergeCell ref="K346:L346"/>
    <mergeCell ref="M346:N346"/>
    <mergeCell ref="O346:P346"/>
    <mergeCell ref="Q346:R346"/>
    <mergeCell ref="C351:D351"/>
    <mergeCell ref="E351:J351"/>
    <mergeCell ref="K351:L351"/>
    <mergeCell ref="M351:N351"/>
    <mergeCell ref="O351:P351"/>
    <mergeCell ref="Q351:R351"/>
    <mergeCell ref="C350:D350"/>
    <mergeCell ref="E350:J350"/>
    <mergeCell ref="K350:L350"/>
    <mergeCell ref="M350:N350"/>
    <mergeCell ref="O350:P350"/>
    <mergeCell ref="Q350:R350"/>
    <mergeCell ref="C349:D349"/>
    <mergeCell ref="E349:J349"/>
    <mergeCell ref="K349:L349"/>
    <mergeCell ref="M349:N349"/>
    <mergeCell ref="O349:P349"/>
    <mergeCell ref="Q349:R349"/>
    <mergeCell ref="C355:D355"/>
    <mergeCell ref="E355:J355"/>
    <mergeCell ref="K355:L355"/>
    <mergeCell ref="M355:N355"/>
    <mergeCell ref="O355:P355"/>
    <mergeCell ref="Q355:R355"/>
    <mergeCell ref="C354:D354"/>
    <mergeCell ref="E354:J354"/>
    <mergeCell ref="K354:L354"/>
    <mergeCell ref="M354:N354"/>
    <mergeCell ref="O354:P354"/>
    <mergeCell ref="Q354:R354"/>
    <mergeCell ref="C352:J352"/>
    <mergeCell ref="K352:L352"/>
    <mergeCell ref="M352:N352"/>
    <mergeCell ref="O352:P352"/>
    <mergeCell ref="Q352:R352"/>
    <mergeCell ref="C353:J353"/>
    <mergeCell ref="K353:L353"/>
    <mergeCell ref="M353:N353"/>
    <mergeCell ref="O353:P353"/>
    <mergeCell ref="Q353:R353"/>
    <mergeCell ref="C358:D358"/>
    <mergeCell ref="E358:J358"/>
    <mergeCell ref="K358:L358"/>
    <mergeCell ref="M358:N358"/>
    <mergeCell ref="O358:P358"/>
    <mergeCell ref="Q358:R358"/>
    <mergeCell ref="C357:D357"/>
    <mergeCell ref="E357:J357"/>
    <mergeCell ref="K357:L357"/>
    <mergeCell ref="M357:N357"/>
    <mergeCell ref="O357:P357"/>
    <mergeCell ref="Q357:R357"/>
    <mergeCell ref="C356:D356"/>
    <mergeCell ref="E356:J356"/>
    <mergeCell ref="K356:L356"/>
    <mergeCell ref="M356:N356"/>
    <mergeCell ref="O356:P356"/>
    <mergeCell ref="Q356:R356"/>
    <mergeCell ref="Q360:R360"/>
    <mergeCell ref="C361:D361"/>
    <mergeCell ref="E361:J361"/>
    <mergeCell ref="K361:L361"/>
    <mergeCell ref="M361:N361"/>
    <mergeCell ref="O361:P361"/>
    <mergeCell ref="Q361:R361"/>
    <mergeCell ref="C359:J359"/>
    <mergeCell ref="K359:L359"/>
    <mergeCell ref="M359:N359"/>
    <mergeCell ref="O359:P359"/>
    <mergeCell ref="Q359:R359"/>
    <mergeCell ref="C360:D360"/>
    <mergeCell ref="E360:J360"/>
    <mergeCell ref="K360:L360"/>
    <mergeCell ref="M360:N360"/>
    <mergeCell ref="O360:P360"/>
    <mergeCell ref="C364:D364"/>
    <mergeCell ref="E364:J364"/>
    <mergeCell ref="K364:L364"/>
    <mergeCell ref="M364:N364"/>
    <mergeCell ref="O364:P364"/>
    <mergeCell ref="Q364:R364"/>
    <mergeCell ref="C363:D363"/>
    <mergeCell ref="E363:J363"/>
    <mergeCell ref="K363:L363"/>
    <mergeCell ref="M363:N363"/>
    <mergeCell ref="O363:P363"/>
    <mergeCell ref="Q363:R363"/>
    <mergeCell ref="C362:D362"/>
    <mergeCell ref="E362:J362"/>
    <mergeCell ref="K362:L362"/>
    <mergeCell ref="M362:N362"/>
    <mergeCell ref="O362:P362"/>
    <mergeCell ref="Q362:R362"/>
    <mergeCell ref="C367:D367"/>
    <mergeCell ref="E367:J367"/>
    <mergeCell ref="K367:L367"/>
    <mergeCell ref="M367:N367"/>
    <mergeCell ref="O367:P367"/>
    <mergeCell ref="Q367:R367"/>
    <mergeCell ref="C366:D366"/>
    <mergeCell ref="E366:J366"/>
    <mergeCell ref="K366:L366"/>
    <mergeCell ref="M366:N366"/>
    <mergeCell ref="O366:P366"/>
    <mergeCell ref="Q366:R366"/>
    <mergeCell ref="C365:D365"/>
    <mergeCell ref="E365:J365"/>
    <mergeCell ref="K365:L365"/>
    <mergeCell ref="M365:N365"/>
    <mergeCell ref="O365:P365"/>
    <mergeCell ref="Q365:R365"/>
    <mergeCell ref="C371:D371"/>
    <mergeCell ref="E371:J371"/>
    <mergeCell ref="K371:L371"/>
    <mergeCell ref="M371:N371"/>
    <mergeCell ref="O371:P371"/>
    <mergeCell ref="Q371:R371"/>
    <mergeCell ref="C369:J369"/>
    <mergeCell ref="K369:L369"/>
    <mergeCell ref="M369:N369"/>
    <mergeCell ref="O369:P369"/>
    <mergeCell ref="Q369:R369"/>
    <mergeCell ref="C370:J370"/>
    <mergeCell ref="K370:L370"/>
    <mergeCell ref="M370:N370"/>
    <mergeCell ref="O370:P370"/>
    <mergeCell ref="Q370:R370"/>
    <mergeCell ref="C368:D368"/>
    <mergeCell ref="E368:J368"/>
    <mergeCell ref="K368:L368"/>
    <mergeCell ref="M368:N368"/>
    <mergeCell ref="O368:P368"/>
    <mergeCell ref="Q368:R368"/>
    <mergeCell ref="C374:D374"/>
    <mergeCell ref="E374:J374"/>
    <mergeCell ref="K374:L374"/>
    <mergeCell ref="M374:N374"/>
    <mergeCell ref="O374:P374"/>
    <mergeCell ref="Q374:R374"/>
    <mergeCell ref="C373:D373"/>
    <mergeCell ref="E373:J373"/>
    <mergeCell ref="K373:L373"/>
    <mergeCell ref="M373:N373"/>
    <mergeCell ref="O373:P373"/>
    <mergeCell ref="Q373:R373"/>
    <mergeCell ref="C372:D372"/>
    <mergeCell ref="E372:J372"/>
    <mergeCell ref="K372:L372"/>
    <mergeCell ref="M372:N372"/>
    <mergeCell ref="O372:P372"/>
    <mergeCell ref="Q372:R372"/>
    <mergeCell ref="C378:D378"/>
    <mergeCell ref="E378:J378"/>
    <mergeCell ref="K378:L378"/>
    <mergeCell ref="M378:N378"/>
    <mergeCell ref="O378:P378"/>
    <mergeCell ref="Q378:R378"/>
    <mergeCell ref="C377:D377"/>
    <mergeCell ref="E377:J377"/>
    <mergeCell ref="K377:L377"/>
    <mergeCell ref="M377:N377"/>
    <mergeCell ref="O377:P377"/>
    <mergeCell ref="Q377:R377"/>
    <mergeCell ref="C375:J375"/>
    <mergeCell ref="K375:L375"/>
    <mergeCell ref="M375:N375"/>
    <mergeCell ref="O375:P375"/>
    <mergeCell ref="Q375:R375"/>
    <mergeCell ref="C376:J376"/>
    <mergeCell ref="K376:L376"/>
    <mergeCell ref="M376:N376"/>
    <mergeCell ref="O376:P376"/>
    <mergeCell ref="Q376:R376"/>
    <mergeCell ref="C381:D381"/>
    <mergeCell ref="E381:J381"/>
    <mergeCell ref="K381:L381"/>
    <mergeCell ref="M381:N381"/>
    <mergeCell ref="O381:P381"/>
    <mergeCell ref="Q381:R381"/>
    <mergeCell ref="C380:D380"/>
    <mergeCell ref="E380:J380"/>
    <mergeCell ref="K380:L380"/>
    <mergeCell ref="M380:N380"/>
    <mergeCell ref="O380:P380"/>
    <mergeCell ref="Q380:R380"/>
    <mergeCell ref="C379:D379"/>
    <mergeCell ref="E379:J379"/>
    <mergeCell ref="K379:L379"/>
    <mergeCell ref="M379:N379"/>
    <mergeCell ref="O379:P379"/>
    <mergeCell ref="Q379:R379"/>
    <mergeCell ref="C385:D385"/>
    <mergeCell ref="E385:J385"/>
    <mergeCell ref="K385:L385"/>
    <mergeCell ref="M385:N385"/>
    <mergeCell ref="O385:P385"/>
    <mergeCell ref="Q385:R385"/>
    <mergeCell ref="C383:J383"/>
    <mergeCell ref="K383:L383"/>
    <mergeCell ref="M383:N383"/>
    <mergeCell ref="O383:P383"/>
    <mergeCell ref="Q383:R383"/>
    <mergeCell ref="C384:J384"/>
    <mergeCell ref="K384:L384"/>
    <mergeCell ref="M384:N384"/>
    <mergeCell ref="O384:P384"/>
    <mergeCell ref="Q384:R384"/>
    <mergeCell ref="C382:D382"/>
    <mergeCell ref="E382:J382"/>
    <mergeCell ref="K382:L382"/>
    <mergeCell ref="M382:N382"/>
    <mergeCell ref="O382:P382"/>
    <mergeCell ref="Q382:R382"/>
    <mergeCell ref="C388:D388"/>
    <mergeCell ref="E388:J388"/>
    <mergeCell ref="K388:L388"/>
    <mergeCell ref="M388:N388"/>
    <mergeCell ref="O388:P388"/>
    <mergeCell ref="Q388:R388"/>
    <mergeCell ref="C387:D387"/>
    <mergeCell ref="E387:J387"/>
    <mergeCell ref="K387:L387"/>
    <mergeCell ref="M387:N387"/>
    <mergeCell ref="O387:P387"/>
    <mergeCell ref="Q387:R387"/>
    <mergeCell ref="C386:D386"/>
    <mergeCell ref="E386:J386"/>
    <mergeCell ref="K386:L386"/>
    <mergeCell ref="M386:N386"/>
    <mergeCell ref="O386:P386"/>
    <mergeCell ref="Q386:R386"/>
    <mergeCell ref="C392:D392"/>
    <mergeCell ref="E392:J392"/>
    <mergeCell ref="K392:L392"/>
    <mergeCell ref="M392:N392"/>
    <mergeCell ref="O392:P392"/>
    <mergeCell ref="Q392:R392"/>
    <mergeCell ref="C391:D391"/>
    <mergeCell ref="E391:J391"/>
    <mergeCell ref="K391:L391"/>
    <mergeCell ref="M391:N391"/>
    <mergeCell ref="O391:P391"/>
    <mergeCell ref="Q391:R391"/>
    <mergeCell ref="C389:J389"/>
    <mergeCell ref="K389:L389"/>
    <mergeCell ref="M389:N389"/>
    <mergeCell ref="O389:P389"/>
    <mergeCell ref="Q389:R389"/>
    <mergeCell ref="C390:J390"/>
    <mergeCell ref="K390:L390"/>
    <mergeCell ref="M390:N390"/>
    <mergeCell ref="O390:P390"/>
    <mergeCell ref="Q390:R390"/>
    <mergeCell ref="C395:J395"/>
    <mergeCell ref="K395:L395"/>
    <mergeCell ref="M395:N395"/>
    <mergeCell ref="O395:P395"/>
    <mergeCell ref="Q395:R395"/>
    <mergeCell ref="C396:J396"/>
    <mergeCell ref="K396:L396"/>
    <mergeCell ref="M396:N396"/>
    <mergeCell ref="O396:P396"/>
    <mergeCell ref="Q396:R396"/>
    <mergeCell ref="C394:D394"/>
    <mergeCell ref="E394:J394"/>
    <mergeCell ref="K394:L394"/>
    <mergeCell ref="M394:N394"/>
    <mergeCell ref="O394:P394"/>
    <mergeCell ref="Q394:R394"/>
    <mergeCell ref="C393:D393"/>
    <mergeCell ref="E393:J393"/>
    <mergeCell ref="K393:L393"/>
    <mergeCell ref="M393:N393"/>
    <mergeCell ref="O393:P393"/>
    <mergeCell ref="Q393:R393"/>
    <mergeCell ref="C399:D399"/>
    <mergeCell ref="E399:J399"/>
    <mergeCell ref="K399:L399"/>
    <mergeCell ref="M399:N399"/>
    <mergeCell ref="O399:P399"/>
    <mergeCell ref="Q399:R399"/>
    <mergeCell ref="C398:D398"/>
    <mergeCell ref="E398:J398"/>
    <mergeCell ref="K398:L398"/>
    <mergeCell ref="M398:N398"/>
    <mergeCell ref="O398:P398"/>
    <mergeCell ref="Q398:R398"/>
    <mergeCell ref="C397:D397"/>
    <mergeCell ref="E397:J397"/>
    <mergeCell ref="K397:L397"/>
    <mergeCell ref="M397:N397"/>
    <mergeCell ref="O397:P397"/>
    <mergeCell ref="Q397:R397"/>
    <mergeCell ref="C403:D403"/>
    <mergeCell ref="E403:J403"/>
    <mergeCell ref="K403:L403"/>
    <mergeCell ref="M403:N403"/>
    <mergeCell ref="O403:P403"/>
    <mergeCell ref="Q403:R403"/>
    <mergeCell ref="C402:D402"/>
    <mergeCell ref="E402:J402"/>
    <mergeCell ref="K402:L402"/>
    <mergeCell ref="M402:N402"/>
    <mergeCell ref="O402:P402"/>
    <mergeCell ref="Q402:R402"/>
    <mergeCell ref="C400:J400"/>
    <mergeCell ref="K400:L400"/>
    <mergeCell ref="M400:N400"/>
    <mergeCell ref="O400:P400"/>
    <mergeCell ref="Q400:R400"/>
    <mergeCell ref="C401:J401"/>
    <mergeCell ref="K401:L401"/>
    <mergeCell ref="M401:N401"/>
    <mergeCell ref="O401:P401"/>
    <mergeCell ref="Q401:R401"/>
    <mergeCell ref="C406:D406"/>
    <mergeCell ref="E406:J406"/>
    <mergeCell ref="K406:L406"/>
    <mergeCell ref="M406:N406"/>
    <mergeCell ref="O406:P406"/>
    <mergeCell ref="Q406:R406"/>
    <mergeCell ref="C405:D405"/>
    <mergeCell ref="E405:J405"/>
    <mergeCell ref="K405:L405"/>
    <mergeCell ref="M405:N405"/>
    <mergeCell ref="O405:P405"/>
    <mergeCell ref="Q405:R405"/>
    <mergeCell ref="C404:D404"/>
    <mergeCell ref="E404:J404"/>
    <mergeCell ref="K404:L404"/>
    <mergeCell ref="M404:N404"/>
    <mergeCell ref="O404:P404"/>
    <mergeCell ref="Q404:R404"/>
    <mergeCell ref="C410:D410"/>
    <mergeCell ref="E410:J410"/>
    <mergeCell ref="K410:L410"/>
    <mergeCell ref="M410:N410"/>
    <mergeCell ref="O410:P410"/>
    <mergeCell ref="Q410:R410"/>
    <mergeCell ref="C409:D409"/>
    <mergeCell ref="E409:J409"/>
    <mergeCell ref="K409:L409"/>
    <mergeCell ref="M409:N409"/>
    <mergeCell ref="O409:P409"/>
    <mergeCell ref="Q409:R409"/>
    <mergeCell ref="C407:J407"/>
    <mergeCell ref="K407:L407"/>
    <mergeCell ref="M407:N407"/>
    <mergeCell ref="O407:P407"/>
    <mergeCell ref="Q407:R407"/>
    <mergeCell ref="C408:J408"/>
    <mergeCell ref="K408:L408"/>
    <mergeCell ref="M408:N408"/>
    <mergeCell ref="O408:P408"/>
    <mergeCell ref="Q408:R408"/>
    <mergeCell ref="C414:D414"/>
    <mergeCell ref="E414:J414"/>
    <mergeCell ref="K414:L414"/>
    <mergeCell ref="M414:N414"/>
    <mergeCell ref="O414:P414"/>
    <mergeCell ref="Q414:R414"/>
    <mergeCell ref="C413:D413"/>
    <mergeCell ref="E413:J413"/>
    <mergeCell ref="K413:L413"/>
    <mergeCell ref="M413:N413"/>
    <mergeCell ref="O413:P413"/>
    <mergeCell ref="Q413:R413"/>
    <mergeCell ref="C411:J411"/>
    <mergeCell ref="K411:L411"/>
    <mergeCell ref="M411:N411"/>
    <mergeCell ref="O411:P411"/>
    <mergeCell ref="Q411:R411"/>
    <mergeCell ref="C412:J412"/>
    <mergeCell ref="K412:L412"/>
    <mergeCell ref="M412:N412"/>
    <mergeCell ref="O412:P412"/>
    <mergeCell ref="Q412:R412"/>
    <mergeCell ref="C417:J417"/>
    <mergeCell ref="K417:L417"/>
    <mergeCell ref="M417:N417"/>
    <mergeCell ref="O417:P417"/>
    <mergeCell ref="Q417:R417"/>
    <mergeCell ref="C418:J418"/>
    <mergeCell ref="K418:L418"/>
    <mergeCell ref="M418:N418"/>
    <mergeCell ref="O418:P418"/>
    <mergeCell ref="Q418:R418"/>
    <mergeCell ref="C416:D416"/>
    <mergeCell ref="E416:J416"/>
    <mergeCell ref="K416:L416"/>
    <mergeCell ref="M416:N416"/>
    <mergeCell ref="O416:P416"/>
    <mergeCell ref="Q416:R416"/>
    <mergeCell ref="C415:D415"/>
    <mergeCell ref="E415:J415"/>
    <mergeCell ref="K415:L415"/>
    <mergeCell ref="M415:N415"/>
    <mergeCell ref="O415:P415"/>
    <mergeCell ref="Q415:R415"/>
    <mergeCell ref="C421:D421"/>
    <mergeCell ref="E421:J421"/>
    <mergeCell ref="K421:L421"/>
    <mergeCell ref="M421:N421"/>
    <mergeCell ref="O421:P421"/>
    <mergeCell ref="Q421:R421"/>
    <mergeCell ref="C420:D420"/>
    <mergeCell ref="E420:J420"/>
    <mergeCell ref="K420:L420"/>
    <mergeCell ref="M420:N420"/>
    <mergeCell ref="O420:P420"/>
    <mergeCell ref="Q420:R420"/>
    <mergeCell ref="C419:D419"/>
    <mergeCell ref="E419:J419"/>
    <mergeCell ref="K419:L419"/>
    <mergeCell ref="M419:N419"/>
    <mergeCell ref="O419:P419"/>
    <mergeCell ref="Q419:R419"/>
    <mergeCell ref="C424:J424"/>
    <mergeCell ref="K424:L424"/>
    <mergeCell ref="M424:N424"/>
    <mergeCell ref="O424:P424"/>
    <mergeCell ref="Q424:R424"/>
    <mergeCell ref="C425:J425"/>
    <mergeCell ref="K425:L425"/>
    <mergeCell ref="M425:N425"/>
    <mergeCell ref="O425:P425"/>
    <mergeCell ref="Q425:R425"/>
    <mergeCell ref="C423:D423"/>
    <mergeCell ref="E423:J423"/>
    <mergeCell ref="K423:L423"/>
    <mergeCell ref="M423:N423"/>
    <mergeCell ref="O423:P423"/>
    <mergeCell ref="Q423:R423"/>
    <mergeCell ref="C422:D422"/>
    <mergeCell ref="E422:J422"/>
    <mergeCell ref="K422:L422"/>
    <mergeCell ref="M422:N422"/>
    <mergeCell ref="O422:P422"/>
    <mergeCell ref="Q422:R422"/>
    <mergeCell ref="C428:D428"/>
    <mergeCell ref="E428:J428"/>
    <mergeCell ref="K428:L428"/>
    <mergeCell ref="M428:N428"/>
    <mergeCell ref="O428:P428"/>
    <mergeCell ref="Q428:R428"/>
    <mergeCell ref="C427:D427"/>
    <mergeCell ref="E427:J427"/>
    <mergeCell ref="K427:L427"/>
    <mergeCell ref="M427:N427"/>
    <mergeCell ref="O427:P427"/>
    <mergeCell ref="Q427:R427"/>
    <mergeCell ref="C426:D426"/>
    <mergeCell ref="E426:J426"/>
    <mergeCell ref="K426:L426"/>
    <mergeCell ref="M426:N426"/>
    <mergeCell ref="O426:P426"/>
    <mergeCell ref="Q426:R426"/>
    <mergeCell ref="C431:D431"/>
    <mergeCell ref="E431:J431"/>
    <mergeCell ref="K431:L431"/>
    <mergeCell ref="M431:N431"/>
    <mergeCell ref="O431:P431"/>
    <mergeCell ref="Q431:R431"/>
    <mergeCell ref="C430:D430"/>
    <mergeCell ref="E430:J430"/>
    <mergeCell ref="K430:L430"/>
    <mergeCell ref="M430:N430"/>
    <mergeCell ref="O430:P430"/>
    <mergeCell ref="Q430:R430"/>
    <mergeCell ref="C429:D429"/>
    <mergeCell ref="E429:J429"/>
    <mergeCell ref="K429:L429"/>
    <mergeCell ref="M429:N429"/>
    <mergeCell ref="O429:P429"/>
    <mergeCell ref="Q429:R429"/>
    <mergeCell ref="C435:D435"/>
    <mergeCell ref="E435:J435"/>
    <mergeCell ref="K435:L435"/>
    <mergeCell ref="M435:N435"/>
    <mergeCell ref="O435:P435"/>
    <mergeCell ref="Q435:R435"/>
    <mergeCell ref="C433:J433"/>
    <mergeCell ref="K433:L433"/>
    <mergeCell ref="M433:N433"/>
    <mergeCell ref="O433:P433"/>
    <mergeCell ref="Q433:R433"/>
    <mergeCell ref="C434:J434"/>
    <mergeCell ref="K434:L434"/>
    <mergeCell ref="M434:N434"/>
    <mergeCell ref="O434:P434"/>
    <mergeCell ref="Q434:R434"/>
    <mergeCell ref="C432:D432"/>
    <mergeCell ref="E432:J432"/>
    <mergeCell ref="K432:L432"/>
    <mergeCell ref="M432:N432"/>
    <mergeCell ref="O432:P432"/>
    <mergeCell ref="Q432:R432"/>
    <mergeCell ref="C438:D438"/>
    <mergeCell ref="E438:J438"/>
    <mergeCell ref="K438:L438"/>
    <mergeCell ref="M438:N438"/>
    <mergeCell ref="O438:P438"/>
    <mergeCell ref="Q438:R438"/>
    <mergeCell ref="C437:D437"/>
    <mergeCell ref="E437:J437"/>
    <mergeCell ref="K437:L437"/>
    <mergeCell ref="M437:N437"/>
    <mergeCell ref="O437:P437"/>
    <mergeCell ref="Q437:R437"/>
    <mergeCell ref="C436:D436"/>
    <mergeCell ref="E436:J436"/>
    <mergeCell ref="K436:L436"/>
    <mergeCell ref="M436:N436"/>
    <mergeCell ref="O436:P436"/>
    <mergeCell ref="Q436:R436"/>
    <mergeCell ref="C442:D442"/>
    <mergeCell ref="E442:J442"/>
    <mergeCell ref="K442:L442"/>
    <mergeCell ref="M442:N442"/>
    <mergeCell ref="O442:P442"/>
    <mergeCell ref="Q442:R442"/>
    <mergeCell ref="C440:J440"/>
    <mergeCell ref="K440:L440"/>
    <mergeCell ref="M440:N440"/>
    <mergeCell ref="O440:P440"/>
    <mergeCell ref="Q440:R440"/>
    <mergeCell ref="C441:J441"/>
    <mergeCell ref="K441:L441"/>
    <mergeCell ref="M441:N441"/>
    <mergeCell ref="O441:P441"/>
    <mergeCell ref="Q441:R441"/>
    <mergeCell ref="C439:D439"/>
    <mergeCell ref="E439:J439"/>
    <mergeCell ref="K439:L439"/>
    <mergeCell ref="M439:N439"/>
    <mergeCell ref="O439:P439"/>
    <mergeCell ref="Q439:R439"/>
    <mergeCell ref="C445:D445"/>
    <mergeCell ref="E445:J445"/>
    <mergeCell ref="K445:L445"/>
    <mergeCell ref="M445:N445"/>
    <mergeCell ref="O445:P445"/>
    <mergeCell ref="Q445:R445"/>
    <mergeCell ref="C444:D444"/>
    <mergeCell ref="E444:J444"/>
    <mergeCell ref="K444:L444"/>
    <mergeCell ref="M444:N444"/>
    <mergeCell ref="O444:P444"/>
    <mergeCell ref="Q444:R444"/>
    <mergeCell ref="C443:D443"/>
    <mergeCell ref="E443:J443"/>
    <mergeCell ref="K443:L443"/>
    <mergeCell ref="M443:N443"/>
    <mergeCell ref="O443:P443"/>
    <mergeCell ref="Q443:R443"/>
    <mergeCell ref="C448:J448"/>
    <mergeCell ref="K448:L448"/>
    <mergeCell ref="M448:N448"/>
    <mergeCell ref="O448:P448"/>
    <mergeCell ref="Q448:R448"/>
    <mergeCell ref="C449:J449"/>
    <mergeCell ref="K449:L449"/>
    <mergeCell ref="M449:N449"/>
    <mergeCell ref="O449:P449"/>
    <mergeCell ref="Q449:R449"/>
    <mergeCell ref="C447:D447"/>
    <mergeCell ref="E447:J447"/>
    <mergeCell ref="K447:L447"/>
    <mergeCell ref="M447:N447"/>
    <mergeCell ref="O447:P447"/>
    <mergeCell ref="Q447:R447"/>
    <mergeCell ref="C446:D446"/>
    <mergeCell ref="E446:J446"/>
    <mergeCell ref="K446:L446"/>
    <mergeCell ref="M446:N446"/>
    <mergeCell ref="O446:P446"/>
    <mergeCell ref="Q446:R446"/>
    <mergeCell ref="C452:D452"/>
    <mergeCell ref="E452:J452"/>
    <mergeCell ref="K452:L452"/>
    <mergeCell ref="M452:N452"/>
    <mergeCell ref="O452:P452"/>
    <mergeCell ref="Q452:R452"/>
    <mergeCell ref="C451:D451"/>
    <mergeCell ref="E451:J451"/>
    <mergeCell ref="K451:L451"/>
    <mergeCell ref="M451:N451"/>
    <mergeCell ref="O451:P451"/>
    <mergeCell ref="Q451:R451"/>
    <mergeCell ref="C450:D450"/>
    <mergeCell ref="E450:J450"/>
    <mergeCell ref="K450:L450"/>
    <mergeCell ref="M450:N450"/>
    <mergeCell ref="O450:P450"/>
    <mergeCell ref="Q450:R450"/>
    <mergeCell ref="C455:J455"/>
    <mergeCell ref="K455:L455"/>
    <mergeCell ref="M455:N455"/>
    <mergeCell ref="O455:P455"/>
    <mergeCell ref="Q455:R455"/>
    <mergeCell ref="C456:D456"/>
    <mergeCell ref="E456:J456"/>
    <mergeCell ref="K456:L456"/>
    <mergeCell ref="M456:N456"/>
    <mergeCell ref="O456:P456"/>
    <mergeCell ref="C454:D454"/>
    <mergeCell ref="E454:J454"/>
    <mergeCell ref="K454:L454"/>
    <mergeCell ref="M454:N454"/>
    <mergeCell ref="O454:P454"/>
    <mergeCell ref="Q454:R454"/>
    <mergeCell ref="C453:D453"/>
    <mergeCell ref="E453:J453"/>
    <mergeCell ref="K453:L453"/>
    <mergeCell ref="M453:N453"/>
    <mergeCell ref="O453:P453"/>
    <mergeCell ref="Q453:R453"/>
    <mergeCell ref="C460:D460"/>
    <mergeCell ref="E460:J460"/>
    <mergeCell ref="K460:L460"/>
    <mergeCell ref="M460:N460"/>
    <mergeCell ref="O460:P460"/>
    <mergeCell ref="Q460:R460"/>
    <mergeCell ref="C458:J458"/>
    <mergeCell ref="K458:L458"/>
    <mergeCell ref="M458:N458"/>
    <mergeCell ref="O458:P458"/>
    <mergeCell ref="Q458:R458"/>
    <mergeCell ref="C459:J459"/>
    <mergeCell ref="K459:L459"/>
    <mergeCell ref="M459:N459"/>
    <mergeCell ref="O459:P459"/>
    <mergeCell ref="Q459:R459"/>
    <mergeCell ref="Q456:R456"/>
    <mergeCell ref="C457:D457"/>
    <mergeCell ref="E457:J457"/>
    <mergeCell ref="K457:L457"/>
    <mergeCell ref="M457:N457"/>
    <mergeCell ref="O457:P457"/>
    <mergeCell ref="Q457:R457"/>
    <mergeCell ref="C463:D463"/>
    <mergeCell ref="E463:J463"/>
    <mergeCell ref="K463:L463"/>
    <mergeCell ref="M463:N463"/>
    <mergeCell ref="O463:P463"/>
    <mergeCell ref="Q463:R463"/>
    <mergeCell ref="C462:D462"/>
    <mergeCell ref="E462:J462"/>
    <mergeCell ref="K462:L462"/>
    <mergeCell ref="M462:N462"/>
    <mergeCell ref="O462:P462"/>
    <mergeCell ref="Q462:R462"/>
    <mergeCell ref="C461:D461"/>
    <mergeCell ref="E461:J461"/>
    <mergeCell ref="K461:L461"/>
    <mergeCell ref="M461:N461"/>
    <mergeCell ref="O461:P461"/>
    <mergeCell ref="Q461:R461"/>
    <mergeCell ref="C466:J466"/>
    <mergeCell ref="K466:L466"/>
    <mergeCell ref="M466:N466"/>
    <mergeCell ref="O466:P466"/>
    <mergeCell ref="Q466:R466"/>
    <mergeCell ref="C467:J467"/>
    <mergeCell ref="K467:L467"/>
    <mergeCell ref="M467:N467"/>
    <mergeCell ref="O467:P467"/>
    <mergeCell ref="Q467:R467"/>
    <mergeCell ref="C465:D465"/>
    <mergeCell ref="E465:J465"/>
    <mergeCell ref="K465:L465"/>
    <mergeCell ref="M465:N465"/>
    <mergeCell ref="O465:P465"/>
    <mergeCell ref="Q465:R465"/>
    <mergeCell ref="C464:D464"/>
    <mergeCell ref="E464:J464"/>
    <mergeCell ref="K464:L464"/>
    <mergeCell ref="M464:N464"/>
    <mergeCell ref="O464:P464"/>
    <mergeCell ref="Q464:R464"/>
    <mergeCell ref="C470:J470"/>
    <mergeCell ref="K470:L470"/>
    <mergeCell ref="M470:N470"/>
    <mergeCell ref="O470:P470"/>
    <mergeCell ref="Q470:R470"/>
    <mergeCell ref="C471:J471"/>
    <mergeCell ref="K471:L471"/>
    <mergeCell ref="M471:N471"/>
    <mergeCell ref="O471:P471"/>
    <mergeCell ref="Q471:R471"/>
    <mergeCell ref="C469:D469"/>
    <mergeCell ref="E469:J469"/>
    <mergeCell ref="K469:L469"/>
    <mergeCell ref="M469:N469"/>
    <mergeCell ref="O469:P469"/>
    <mergeCell ref="Q469:R469"/>
    <mergeCell ref="C468:D468"/>
    <mergeCell ref="E468:J468"/>
    <mergeCell ref="K468:L468"/>
    <mergeCell ref="M468:N468"/>
    <mergeCell ref="O468:P468"/>
    <mergeCell ref="Q468:R468"/>
    <mergeCell ref="C474:D474"/>
    <mergeCell ref="E474:J474"/>
    <mergeCell ref="K474:L474"/>
    <mergeCell ref="M474:N474"/>
    <mergeCell ref="O474:P474"/>
    <mergeCell ref="Q474:R474"/>
    <mergeCell ref="C473:D473"/>
    <mergeCell ref="E473:J473"/>
    <mergeCell ref="K473:L473"/>
    <mergeCell ref="M473:N473"/>
    <mergeCell ref="O473:P473"/>
    <mergeCell ref="Q473:R473"/>
    <mergeCell ref="C472:D472"/>
    <mergeCell ref="E472:J472"/>
    <mergeCell ref="K472:L472"/>
    <mergeCell ref="M472:N472"/>
    <mergeCell ref="O472:P472"/>
    <mergeCell ref="Q472:R472"/>
    <mergeCell ref="C478:D478"/>
    <mergeCell ref="E478:J478"/>
    <mergeCell ref="K478:L478"/>
    <mergeCell ref="M478:N478"/>
    <mergeCell ref="O478:P478"/>
    <mergeCell ref="Q478:R478"/>
    <mergeCell ref="C476:J476"/>
    <mergeCell ref="K476:L476"/>
    <mergeCell ref="M476:N476"/>
    <mergeCell ref="O476:P476"/>
    <mergeCell ref="Q476:R476"/>
    <mergeCell ref="C477:J477"/>
    <mergeCell ref="K477:L477"/>
    <mergeCell ref="M477:N477"/>
    <mergeCell ref="O477:P477"/>
    <mergeCell ref="Q477:R477"/>
    <mergeCell ref="C475:D475"/>
    <mergeCell ref="E475:J475"/>
    <mergeCell ref="K475:L475"/>
    <mergeCell ref="M475:N475"/>
    <mergeCell ref="O475:P475"/>
    <mergeCell ref="Q475:R475"/>
    <mergeCell ref="C481:D481"/>
    <mergeCell ref="E481:J481"/>
    <mergeCell ref="K481:L481"/>
    <mergeCell ref="M481:N481"/>
    <mergeCell ref="O481:P481"/>
    <mergeCell ref="Q481:R481"/>
    <mergeCell ref="C480:D480"/>
    <mergeCell ref="E480:J480"/>
    <mergeCell ref="K480:L480"/>
    <mergeCell ref="M480:N480"/>
    <mergeCell ref="O480:P480"/>
    <mergeCell ref="Q480:R480"/>
    <mergeCell ref="C479:D479"/>
    <mergeCell ref="E479:J479"/>
    <mergeCell ref="K479:L479"/>
    <mergeCell ref="M479:N479"/>
    <mergeCell ref="O479:P479"/>
    <mergeCell ref="Q479:R479"/>
    <mergeCell ref="C485:D485"/>
    <mergeCell ref="E485:J485"/>
    <mergeCell ref="K485:L485"/>
    <mergeCell ref="M485:N485"/>
    <mergeCell ref="O485:P485"/>
    <mergeCell ref="Q485:R485"/>
    <mergeCell ref="C484:D484"/>
    <mergeCell ref="E484:J484"/>
    <mergeCell ref="K484:L484"/>
    <mergeCell ref="M484:N484"/>
    <mergeCell ref="O484:P484"/>
    <mergeCell ref="Q484:R484"/>
    <mergeCell ref="C482:J482"/>
    <mergeCell ref="K482:L482"/>
    <mergeCell ref="M482:N482"/>
    <mergeCell ref="O482:P482"/>
    <mergeCell ref="Q482:R482"/>
    <mergeCell ref="C483:J483"/>
    <mergeCell ref="K483:L483"/>
    <mergeCell ref="M483:N483"/>
    <mergeCell ref="O483:P483"/>
    <mergeCell ref="Q483:R483"/>
    <mergeCell ref="C489:D489"/>
    <mergeCell ref="E489:J489"/>
    <mergeCell ref="K489:L489"/>
    <mergeCell ref="M489:N489"/>
    <mergeCell ref="O489:P489"/>
    <mergeCell ref="Q489:R489"/>
    <mergeCell ref="C487:J487"/>
    <mergeCell ref="K487:L487"/>
    <mergeCell ref="M487:N487"/>
    <mergeCell ref="O487:P487"/>
    <mergeCell ref="Q487:R487"/>
    <mergeCell ref="C488:J488"/>
    <mergeCell ref="K488:L488"/>
    <mergeCell ref="M488:N488"/>
    <mergeCell ref="O488:P488"/>
    <mergeCell ref="Q488:R488"/>
    <mergeCell ref="C486:D486"/>
    <mergeCell ref="E486:J486"/>
    <mergeCell ref="K486:L486"/>
    <mergeCell ref="M486:N486"/>
    <mergeCell ref="O486:P486"/>
    <mergeCell ref="Q486:R486"/>
    <mergeCell ref="C492:D492"/>
    <mergeCell ref="E492:J492"/>
    <mergeCell ref="K492:L492"/>
    <mergeCell ref="M492:N492"/>
    <mergeCell ref="O492:P492"/>
    <mergeCell ref="Q492:R492"/>
    <mergeCell ref="C491:D491"/>
    <mergeCell ref="E491:J491"/>
    <mergeCell ref="K491:L491"/>
    <mergeCell ref="M491:N491"/>
    <mergeCell ref="O491:P491"/>
    <mergeCell ref="Q491:R491"/>
    <mergeCell ref="C490:D490"/>
    <mergeCell ref="E490:J490"/>
    <mergeCell ref="K490:L490"/>
    <mergeCell ref="M490:N490"/>
    <mergeCell ref="O490:P490"/>
    <mergeCell ref="Q490:R490"/>
    <mergeCell ref="C495:D495"/>
    <mergeCell ref="E495:J495"/>
    <mergeCell ref="K495:L495"/>
    <mergeCell ref="M495:N495"/>
    <mergeCell ref="O495:P495"/>
    <mergeCell ref="Q495:R495"/>
    <mergeCell ref="C494:D494"/>
    <mergeCell ref="E494:J494"/>
    <mergeCell ref="K494:L494"/>
    <mergeCell ref="M494:N494"/>
    <mergeCell ref="O494:P494"/>
    <mergeCell ref="Q494:R494"/>
    <mergeCell ref="C493:D493"/>
    <mergeCell ref="E493:J493"/>
    <mergeCell ref="K493:L493"/>
    <mergeCell ref="M493:N493"/>
    <mergeCell ref="O493:P493"/>
    <mergeCell ref="Q493:R493"/>
    <mergeCell ref="C499:D499"/>
    <mergeCell ref="E499:J499"/>
    <mergeCell ref="K499:L499"/>
    <mergeCell ref="M499:N499"/>
    <mergeCell ref="O499:P499"/>
    <mergeCell ref="Q499:R499"/>
    <mergeCell ref="C497:J497"/>
    <mergeCell ref="K497:L497"/>
    <mergeCell ref="M497:N497"/>
    <mergeCell ref="O497:P497"/>
    <mergeCell ref="Q497:R497"/>
    <mergeCell ref="C498:J498"/>
    <mergeCell ref="K498:L498"/>
    <mergeCell ref="M498:N498"/>
    <mergeCell ref="O498:P498"/>
    <mergeCell ref="Q498:R498"/>
    <mergeCell ref="C496:D496"/>
    <mergeCell ref="E496:J496"/>
    <mergeCell ref="K496:L496"/>
    <mergeCell ref="M496:N496"/>
    <mergeCell ref="O496:P496"/>
    <mergeCell ref="Q496:R496"/>
    <mergeCell ref="C502:D502"/>
    <mergeCell ref="E502:J502"/>
    <mergeCell ref="K502:L502"/>
    <mergeCell ref="M502:N502"/>
    <mergeCell ref="O502:P502"/>
    <mergeCell ref="Q502:R502"/>
    <mergeCell ref="C501:D501"/>
    <mergeCell ref="E501:J501"/>
    <mergeCell ref="K501:L501"/>
    <mergeCell ref="M501:N501"/>
    <mergeCell ref="O501:P501"/>
    <mergeCell ref="Q501:R501"/>
    <mergeCell ref="C500:D500"/>
    <mergeCell ref="E500:J500"/>
    <mergeCell ref="K500:L500"/>
    <mergeCell ref="M500:N500"/>
    <mergeCell ref="O500:P500"/>
    <mergeCell ref="Q500:R500"/>
    <mergeCell ref="C506:D506"/>
    <mergeCell ref="E506:J506"/>
    <mergeCell ref="K506:L506"/>
    <mergeCell ref="M506:N506"/>
    <mergeCell ref="O506:P506"/>
    <mergeCell ref="Q506:R506"/>
    <mergeCell ref="C505:D505"/>
    <mergeCell ref="E505:J505"/>
    <mergeCell ref="K505:L505"/>
    <mergeCell ref="M505:N505"/>
    <mergeCell ref="O505:P505"/>
    <mergeCell ref="Q505:R505"/>
    <mergeCell ref="C503:J503"/>
    <mergeCell ref="K503:L503"/>
    <mergeCell ref="M503:N503"/>
    <mergeCell ref="O503:P503"/>
    <mergeCell ref="Q503:R503"/>
    <mergeCell ref="C504:J504"/>
    <mergeCell ref="K504:L504"/>
    <mergeCell ref="M504:N504"/>
    <mergeCell ref="O504:P504"/>
    <mergeCell ref="Q504:R504"/>
    <mergeCell ref="C509:D509"/>
    <mergeCell ref="E509:J509"/>
    <mergeCell ref="K509:L509"/>
    <mergeCell ref="M509:N509"/>
    <mergeCell ref="O509:P509"/>
    <mergeCell ref="Q509:R509"/>
    <mergeCell ref="C508:D508"/>
    <mergeCell ref="E508:J508"/>
    <mergeCell ref="K508:L508"/>
    <mergeCell ref="M508:N508"/>
    <mergeCell ref="O508:P508"/>
    <mergeCell ref="Q508:R508"/>
    <mergeCell ref="C507:D507"/>
    <mergeCell ref="E507:J507"/>
    <mergeCell ref="K507:L507"/>
    <mergeCell ref="M507:N507"/>
    <mergeCell ref="O507:P507"/>
    <mergeCell ref="Q507:R507"/>
    <mergeCell ref="C513:D513"/>
    <mergeCell ref="E513:J513"/>
    <mergeCell ref="K513:L513"/>
    <mergeCell ref="M513:N513"/>
    <mergeCell ref="O513:P513"/>
    <mergeCell ref="Q513:R513"/>
    <mergeCell ref="C512:D512"/>
    <mergeCell ref="E512:J512"/>
    <mergeCell ref="K512:L512"/>
    <mergeCell ref="M512:N512"/>
    <mergeCell ref="O512:P512"/>
    <mergeCell ref="Q512:R512"/>
    <mergeCell ref="C510:J510"/>
    <mergeCell ref="K510:L510"/>
    <mergeCell ref="M510:N510"/>
    <mergeCell ref="O510:P510"/>
    <mergeCell ref="Q510:R510"/>
    <mergeCell ref="C511:J511"/>
    <mergeCell ref="K511:L511"/>
    <mergeCell ref="M511:N511"/>
    <mergeCell ref="O511:P511"/>
    <mergeCell ref="Q511:R511"/>
    <mergeCell ref="C516:J516"/>
    <mergeCell ref="K516:L516"/>
    <mergeCell ref="M516:N516"/>
    <mergeCell ref="O516:P516"/>
    <mergeCell ref="Q516:R516"/>
    <mergeCell ref="C517:J517"/>
    <mergeCell ref="K517:L517"/>
    <mergeCell ref="M517:N517"/>
    <mergeCell ref="O517:P517"/>
    <mergeCell ref="Q517:R517"/>
    <mergeCell ref="C515:D515"/>
    <mergeCell ref="E515:J515"/>
    <mergeCell ref="K515:L515"/>
    <mergeCell ref="M515:N515"/>
    <mergeCell ref="O515:P515"/>
    <mergeCell ref="Q515:R515"/>
    <mergeCell ref="C514:D514"/>
    <mergeCell ref="E514:J514"/>
    <mergeCell ref="K514:L514"/>
    <mergeCell ref="M514:N514"/>
    <mergeCell ref="O514:P514"/>
    <mergeCell ref="Q514:R514"/>
    <mergeCell ref="C520:D520"/>
    <mergeCell ref="E520:J520"/>
    <mergeCell ref="K520:L520"/>
    <mergeCell ref="M520:N520"/>
    <mergeCell ref="O520:P520"/>
    <mergeCell ref="Q520:R520"/>
    <mergeCell ref="C519:D519"/>
    <mergeCell ref="E519:J519"/>
    <mergeCell ref="K519:L519"/>
    <mergeCell ref="M519:N519"/>
    <mergeCell ref="O519:P519"/>
    <mergeCell ref="Q519:R519"/>
    <mergeCell ref="C518:D518"/>
    <mergeCell ref="E518:J518"/>
    <mergeCell ref="K518:L518"/>
    <mergeCell ref="M518:N518"/>
    <mergeCell ref="O518:P518"/>
    <mergeCell ref="Q518:R518"/>
    <mergeCell ref="C523:D523"/>
    <mergeCell ref="E523:J523"/>
    <mergeCell ref="K523:L523"/>
    <mergeCell ref="M523:N523"/>
    <mergeCell ref="O523:P523"/>
    <mergeCell ref="Q523:R523"/>
    <mergeCell ref="C522:D522"/>
    <mergeCell ref="E522:J522"/>
    <mergeCell ref="K522:L522"/>
    <mergeCell ref="M522:N522"/>
    <mergeCell ref="O522:P522"/>
    <mergeCell ref="Q522:R522"/>
    <mergeCell ref="C521:D521"/>
    <mergeCell ref="E521:J521"/>
    <mergeCell ref="K521:L521"/>
    <mergeCell ref="M521:N521"/>
    <mergeCell ref="O521:P521"/>
    <mergeCell ref="Q521:R521"/>
    <mergeCell ref="C527:D527"/>
    <mergeCell ref="E527:J527"/>
    <mergeCell ref="K527:L527"/>
    <mergeCell ref="M527:N527"/>
    <mergeCell ref="O527:P527"/>
    <mergeCell ref="Q527:R527"/>
    <mergeCell ref="C526:D526"/>
    <mergeCell ref="E526:J526"/>
    <mergeCell ref="K526:L526"/>
    <mergeCell ref="M526:N526"/>
    <mergeCell ref="O526:P526"/>
    <mergeCell ref="Q526:R526"/>
    <mergeCell ref="C524:J524"/>
    <mergeCell ref="K524:L524"/>
    <mergeCell ref="M524:N524"/>
    <mergeCell ref="O524:P524"/>
    <mergeCell ref="Q524:R524"/>
    <mergeCell ref="C525:J525"/>
    <mergeCell ref="K525:L525"/>
    <mergeCell ref="M525:N525"/>
    <mergeCell ref="O525:P525"/>
    <mergeCell ref="Q525:R525"/>
    <mergeCell ref="C530:D530"/>
    <mergeCell ref="E530:J530"/>
    <mergeCell ref="K530:L530"/>
    <mergeCell ref="M530:N530"/>
    <mergeCell ref="O530:P530"/>
    <mergeCell ref="Q530:R530"/>
    <mergeCell ref="C529:D529"/>
    <mergeCell ref="E529:J529"/>
    <mergeCell ref="K529:L529"/>
    <mergeCell ref="M529:N529"/>
    <mergeCell ref="O529:P529"/>
    <mergeCell ref="Q529:R529"/>
    <mergeCell ref="C528:D528"/>
    <mergeCell ref="E528:J528"/>
    <mergeCell ref="K528:L528"/>
    <mergeCell ref="M528:N528"/>
    <mergeCell ref="O528:P528"/>
    <mergeCell ref="Q528:R528"/>
    <mergeCell ref="C534:D534"/>
    <mergeCell ref="E534:J534"/>
    <mergeCell ref="K534:L534"/>
    <mergeCell ref="M534:N534"/>
    <mergeCell ref="O534:P534"/>
    <mergeCell ref="Q534:R534"/>
    <mergeCell ref="C533:D533"/>
    <mergeCell ref="E533:J533"/>
    <mergeCell ref="K533:L533"/>
    <mergeCell ref="M533:N533"/>
    <mergeCell ref="O533:P533"/>
    <mergeCell ref="Q533:R533"/>
    <mergeCell ref="C531:J531"/>
    <mergeCell ref="K531:L531"/>
    <mergeCell ref="M531:N531"/>
    <mergeCell ref="O531:P531"/>
    <mergeCell ref="Q531:R531"/>
    <mergeCell ref="C532:J532"/>
    <mergeCell ref="K532:L532"/>
    <mergeCell ref="M532:N532"/>
    <mergeCell ref="O532:P532"/>
    <mergeCell ref="Q532:R532"/>
    <mergeCell ref="C537:D537"/>
    <mergeCell ref="E537:J537"/>
    <mergeCell ref="K537:L537"/>
    <mergeCell ref="M537:N537"/>
    <mergeCell ref="O537:P537"/>
    <mergeCell ref="Q537:R537"/>
    <mergeCell ref="C536:D536"/>
    <mergeCell ref="E536:J536"/>
    <mergeCell ref="K536:L536"/>
    <mergeCell ref="M536:N536"/>
    <mergeCell ref="O536:P536"/>
    <mergeCell ref="Q536:R536"/>
    <mergeCell ref="C535:D535"/>
    <mergeCell ref="E535:J535"/>
    <mergeCell ref="K535:L535"/>
    <mergeCell ref="M535:N535"/>
    <mergeCell ref="O535:P535"/>
    <mergeCell ref="Q535:R535"/>
    <mergeCell ref="C541:D541"/>
    <mergeCell ref="E541:J541"/>
    <mergeCell ref="K541:L541"/>
    <mergeCell ref="M541:N541"/>
    <mergeCell ref="O541:P541"/>
    <mergeCell ref="Q541:R541"/>
    <mergeCell ref="C539:J539"/>
    <mergeCell ref="K539:L539"/>
    <mergeCell ref="M539:N539"/>
    <mergeCell ref="O539:P539"/>
    <mergeCell ref="Q539:R539"/>
    <mergeCell ref="C540:J540"/>
    <mergeCell ref="K540:L540"/>
    <mergeCell ref="M540:N540"/>
    <mergeCell ref="O540:P540"/>
    <mergeCell ref="Q540:R540"/>
    <mergeCell ref="C538:D538"/>
    <mergeCell ref="E538:J538"/>
    <mergeCell ref="K538:L538"/>
    <mergeCell ref="M538:N538"/>
    <mergeCell ref="O538:P538"/>
    <mergeCell ref="Q538:R538"/>
    <mergeCell ref="C544:D544"/>
    <mergeCell ref="E544:J544"/>
    <mergeCell ref="K544:L544"/>
    <mergeCell ref="M544:N544"/>
    <mergeCell ref="O544:P544"/>
    <mergeCell ref="Q544:R544"/>
    <mergeCell ref="C543:D543"/>
    <mergeCell ref="E543:J543"/>
    <mergeCell ref="K543:L543"/>
    <mergeCell ref="M543:N543"/>
    <mergeCell ref="O543:P543"/>
    <mergeCell ref="Q543:R543"/>
    <mergeCell ref="C542:D542"/>
    <mergeCell ref="E542:J542"/>
    <mergeCell ref="K542:L542"/>
    <mergeCell ref="M542:N542"/>
    <mergeCell ref="O542:P542"/>
    <mergeCell ref="Q542:R542"/>
    <mergeCell ref="C547:J547"/>
    <mergeCell ref="K547:L547"/>
    <mergeCell ref="M547:N547"/>
    <mergeCell ref="O547:P547"/>
    <mergeCell ref="Q547:R547"/>
    <mergeCell ref="C548:J548"/>
    <mergeCell ref="K548:L548"/>
    <mergeCell ref="M548:N548"/>
    <mergeCell ref="O548:P548"/>
    <mergeCell ref="Q548:R548"/>
    <mergeCell ref="C546:D546"/>
    <mergeCell ref="E546:J546"/>
    <mergeCell ref="K546:L546"/>
    <mergeCell ref="M546:N546"/>
    <mergeCell ref="O546:P546"/>
    <mergeCell ref="Q546:R546"/>
    <mergeCell ref="C545:D545"/>
    <mergeCell ref="E545:J545"/>
    <mergeCell ref="K545:L545"/>
    <mergeCell ref="M545:N545"/>
    <mergeCell ref="O545:P545"/>
    <mergeCell ref="Q545:R545"/>
    <mergeCell ref="C551:D551"/>
    <mergeCell ref="E551:J551"/>
    <mergeCell ref="K551:L551"/>
    <mergeCell ref="M551:N551"/>
    <mergeCell ref="O551:P551"/>
    <mergeCell ref="Q551:R551"/>
    <mergeCell ref="C550:D550"/>
    <mergeCell ref="E550:J550"/>
    <mergeCell ref="K550:L550"/>
    <mergeCell ref="M550:N550"/>
    <mergeCell ref="O550:P550"/>
    <mergeCell ref="Q550:R550"/>
    <mergeCell ref="C549:D549"/>
    <mergeCell ref="E549:J549"/>
    <mergeCell ref="K549:L549"/>
    <mergeCell ref="M549:N549"/>
    <mergeCell ref="O549:P549"/>
    <mergeCell ref="Q549:R549"/>
    <mergeCell ref="C554:D554"/>
    <mergeCell ref="E554:J554"/>
    <mergeCell ref="K554:L554"/>
    <mergeCell ref="M554:N554"/>
    <mergeCell ref="O554:P554"/>
    <mergeCell ref="Q554:R554"/>
    <mergeCell ref="C553:D553"/>
    <mergeCell ref="E553:J553"/>
    <mergeCell ref="K553:L553"/>
    <mergeCell ref="M553:N553"/>
    <mergeCell ref="O553:P553"/>
    <mergeCell ref="Q553:R553"/>
    <mergeCell ref="C552:D552"/>
    <mergeCell ref="E552:J552"/>
    <mergeCell ref="K552:L552"/>
    <mergeCell ref="M552:N552"/>
    <mergeCell ref="O552:P552"/>
    <mergeCell ref="Q552:R552"/>
    <mergeCell ref="C558:D558"/>
    <mergeCell ref="E558:J558"/>
    <mergeCell ref="K558:L558"/>
    <mergeCell ref="M558:N558"/>
    <mergeCell ref="O558:P558"/>
    <mergeCell ref="Q558:R558"/>
    <mergeCell ref="C556:J556"/>
    <mergeCell ref="K556:L556"/>
    <mergeCell ref="M556:N556"/>
    <mergeCell ref="O556:P556"/>
    <mergeCell ref="Q556:R556"/>
    <mergeCell ref="C557:J557"/>
    <mergeCell ref="K557:L557"/>
    <mergeCell ref="M557:N557"/>
    <mergeCell ref="O557:P557"/>
    <mergeCell ref="Q557:R557"/>
    <mergeCell ref="C555:D555"/>
    <mergeCell ref="E555:J555"/>
    <mergeCell ref="K555:L555"/>
    <mergeCell ref="M555:N555"/>
    <mergeCell ref="O555:P555"/>
    <mergeCell ref="Q555:R555"/>
    <mergeCell ref="C561:D561"/>
    <mergeCell ref="E561:J561"/>
    <mergeCell ref="K561:L561"/>
    <mergeCell ref="M561:N561"/>
    <mergeCell ref="O561:P561"/>
    <mergeCell ref="Q561:R561"/>
    <mergeCell ref="C560:D560"/>
    <mergeCell ref="E560:J560"/>
    <mergeCell ref="K560:L560"/>
    <mergeCell ref="M560:N560"/>
    <mergeCell ref="O560:P560"/>
    <mergeCell ref="Q560:R560"/>
    <mergeCell ref="C559:D559"/>
    <mergeCell ref="E559:J559"/>
    <mergeCell ref="K559:L559"/>
    <mergeCell ref="M559:N559"/>
    <mergeCell ref="O559:P559"/>
    <mergeCell ref="Q559:R559"/>
    <mergeCell ref="C564:J564"/>
    <mergeCell ref="K564:L564"/>
    <mergeCell ref="M564:N564"/>
    <mergeCell ref="O564:P564"/>
    <mergeCell ref="Q564:R564"/>
    <mergeCell ref="C565:J565"/>
    <mergeCell ref="K565:L565"/>
    <mergeCell ref="M565:N565"/>
    <mergeCell ref="O565:P565"/>
    <mergeCell ref="Q565:R565"/>
    <mergeCell ref="C563:D563"/>
    <mergeCell ref="E563:J563"/>
    <mergeCell ref="K563:L563"/>
    <mergeCell ref="M563:N563"/>
    <mergeCell ref="O563:P563"/>
    <mergeCell ref="Q563:R563"/>
    <mergeCell ref="C562:D562"/>
    <mergeCell ref="E562:J562"/>
    <mergeCell ref="K562:L562"/>
    <mergeCell ref="M562:N562"/>
    <mergeCell ref="O562:P562"/>
    <mergeCell ref="Q562:R562"/>
    <mergeCell ref="C568:D568"/>
    <mergeCell ref="E568:J568"/>
    <mergeCell ref="K568:L568"/>
    <mergeCell ref="M568:N568"/>
    <mergeCell ref="O568:P568"/>
    <mergeCell ref="Q568:R568"/>
    <mergeCell ref="C567:D567"/>
    <mergeCell ref="E567:J567"/>
    <mergeCell ref="K567:L567"/>
    <mergeCell ref="M567:N567"/>
    <mergeCell ref="O567:P567"/>
    <mergeCell ref="Q567:R567"/>
    <mergeCell ref="C566:D566"/>
    <mergeCell ref="E566:J566"/>
    <mergeCell ref="K566:L566"/>
    <mergeCell ref="M566:N566"/>
    <mergeCell ref="O566:P566"/>
    <mergeCell ref="Q566:R566"/>
    <mergeCell ref="C572:D572"/>
    <mergeCell ref="E572:J572"/>
    <mergeCell ref="K572:L572"/>
    <mergeCell ref="M572:N572"/>
    <mergeCell ref="O572:P572"/>
    <mergeCell ref="Q572:R572"/>
    <mergeCell ref="C570:J570"/>
    <mergeCell ref="K570:L570"/>
    <mergeCell ref="M570:N570"/>
    <mergeCell ref="O570:P570"/>
    <mergeCell ref="Q570:R570"/>
    <mergeCell ref="C571:J571"/>
    <mergeCell ref="K571:L571"/>
    <mergeCell ref="M571:N571"/>
    <mergeCell ref="O571:P571"/>
    <mergeCell ref="Q571:R571"/>
    <mergeCell ref="C569:D569"/>
    <mergeCell ref="E569:J569"/>
    <mergeCell ref="K569:L569"/>
    <mergeCell ref="M569:N569"/>
    <mergeCell ref="O569:P569"/>
    <mergeCell ref="Q569:R569"/>
    <mergeCell ref="C575:D575"/>
    <mergeCell ref="E575:J575"/>
    <mergeCell ref="K575:L575"/>
    <mergeCell ref="M575:N575"/>
    <mergeCell ref="O575:P575"/>
    <mergeCell ref="Q575:R575"/>
    <mergeCell ref="C574:D574"/>
    <mergeCell ref="E574:J574"/>
    <mergeCell ref="K574:L574"/>
    <mergeCell ref="M574:N574"/>
    <mergeCell ref="O574:P574"/>
    <mergeCell ref="Q574:R574"/>
    <mergeCell ref="C573:D573"/>
    <mergeCell ref="E573:J573"/>
    <mergeCell ref="K573:L573"/>
    <mergeCell ref="M573:N573"/>
    <mergeCell ref="O573:P573"/>
    <mergeCell ref="Q573:R573"/>
    <mergeCell ref="C579:D579"/>
    <mergeCell ref="E579:J579"/>
    <mergeCell ref="K579:L579"/>
    <mergeCell ref="M579:N579"/>
    <mergeCell ref="O579:P579"/>
    <mergeCell ref="Q579:R579"/>
    <mergeCell ref="C578:D578"/>
    <mergeCell ref="E578:J578"/>
    <mergeCell ref="K578:L578"/>
    <mergeCell ref="M578:N578"/>
    <mergeCell ref="O578:P578"/>
    <mergeCell ref="Q578:R578"/>
    <mergeCell ref="C576:J576"/>
    <mergeCell ref="K576:L576"/>
    <mergeCell ref="M576:N576"/>
    <mergeCell ref="O576:P576"/>
    <mergeCell ref="Q576:R576"/>
    <mergeCell ref="C577:J577"/>
    <mergeCell ref="K577:L577"/>
    <mergeCell ref="M577:N577"/>
    <mergeCell ref="O577:P577"/>
    <mergeCell ref="Q577:R577"/>
    <mergeCell ref="C582:D582"/>
    <mergeCell ref="E582:J582"/>
    <mergeCell ref="K582:L582"/>
    <mergeCell ref="M582:N582"/>
    <mergeCell ref="O582:P582"/>
    <mergeCell ref="Q582:R582"/>
    <mergeCell ref="C581:D581"/>
    <mergeCell ref="E581:J581"/>
    <mergeCell ref="K581:L581"/>
    <mergeCell ref="M581:N581"/>
    <mergeCell ref="O581:P581"/>
    <mergeCell ref="Q581:R581"/>
    <mergeCell ref="C580:D580"/>
    <mergeCell ref="E580:J580"/>
    <mergeCell ref="K580:L580"/>
    <mergeCell ref="M580:N580"/>
    <mergeCell ref="O580:P580"/>
    <mergeCell ref="Q580:R580"/>
    <mergeCell ref="C585:J585"/>
    <mergeCell ref="K585:L585"/>
    <mergeCell ref="M585:N585"/>
    <mergeCell ref="O585:P585"/>
    <mergeCell ref="Q585:R585"/>
    <mergeCell ref="C586:J586"/>
    <mergeCell ref="K586:L586"/>
    <mergeCell ref="M586:N586"/>
    <mergeCell ref="O586:P586"/>
    <mergeCell ref="Q586:R586"/>
    <mergeCell ref="C584:D584"/>
    <mergeCell ref="E584:J584"/>
    <mergeCell ref="K584:L584"/>
    <mergeCell ref="M584:N584"/>
    <mergeCell ref="O584:P584"/>
    <mergeCell ref="Q584:R584"/>
    <mergeCell ref="C583:D583"/>
    <mergeCell ref="E583:J583"/>
    <mergeCell ref="K583:L583"/>
    <mergeCell ref="M583:N583"/>
    <mergeCell ref="O583:P583"/>
    <mergeCell ref="Q583:R583"/>
    <mergeCell ref="C589:D589"/>
    <mergeCell ref="E589:J589"/>
    <mergeCell ref="K589:L589"/>
    <mergeCell ref="M589:N589"/>
    <mergeCell ref="O589:P589"/>
    <mergeCell ref="Q589:R589"/>
    <mergeCell ref="C588:D588"/>
    <mergeCell ref="E588:J588"/>
    <mergeCell ref="K588:L588"/>
    <mergeCell ref="M588:N588"/>
    <mergeCell ref="O588:P588"/>
    <mergeCell ref="Q588:R588"/>
    <mergeCell ref="C587:D587"/>
    <mergeCell ref="E587:J587"/>
    <mergeCell ref="K587:L587"/>
    <mergeCell ref="M587:N587"/>
    <mergeCell ref="O587:P587"/>
    <mergeCell ref="Q587:R587"/>
    <mergeCell ref="C593:D593"/>
    <mergeCell ref="E593:J593"/>
    <mergeCell ref="K593:L593"/>
    <mergeCell ref="M593:N593"/>
    <mergeCell ref="O593:P593"/>
    <mergeCell ref="Q593:R593"/>
    <mergeCell ref="C591:J591"/>
    <mergeCell ref="K591:L591"/>
    <mergeCell ref="M591:N591"/>
    <mergeCell ref="O591:P591"/>
    <mergeCell ref="Q591:R591"/>
    <mergeCell ref="C592:J592"/>
    <mergeCell ref="K592:L592"/>
    <mergeCell ref="M592:N592"/>
    <mergeCell ref="O592:P592"/>
    <mergeCell ref="Q592:R592"/>
    <mergeCell ref="C590:D590"/>
    <mergeCell ref="E590:J590"/>
    <mergeCell ref="K590:L590"/>
    <mergeCell ref="M590:N590"/>
    <mergeCell ref="O590:P590"/>
    <mergeCell ref="Q590:R590"/>
    <mergeCell ref="C596:D596"/>
    <mergeCell ref="E596:J596"/>
    <mergeCell ref="K596:L596"/>
    <mergeCell ref="M596:N596"/>
    <mergeCell ref="O596:P596"/>
    <mergeCell ref="Q596:R596"/>
    <mergeCell ref="C595:D595"/>
    <mergeCell ref="E595:J595"/>
    <mergeCell ref="K595:L595"/>
    <mergeCell ref="M595:N595"/>
    <mergeCell ref="O595:P595"/>
    <mergeCell ref="Q595:R595"/>
    <mergeCell ref="C594:D594"/>
    <mergeCell ref="E594:J594"/>
    <mergeCell ref="K594:L594"/>
    <mergeCell ref="M594:N594"/>
    <mergeCell ref="O594:P594"/>
    <mergeCell ref="Q594:R594"/>
    <mergeCell ref="K600:L600"/>
    <mergeCell ref="M600:N600"/>
    <mergeCell ref="O600:P600"/>
    <mergeCell ref="Q600:R600"/>
    <mergeCell ref="C599:D599"/>
    <mergeCell ref="E599:J599"/>
    <mergeCell ref="K599:L599"/>
    <mergeCell ref="M599:N599"/>
    <mergeCell ref="O599:P599"/>
    <mergeCell ref="Q599:R599"/>
    <mergeCell ref="C597:J597"/>
    <mergeCell ref="K597:L597"/>
    <mergeCell ref="M597:N597"/>
    <mergeCell ref="O597:P597"/>
    <mergeCell ref="Q597:R597"/>
    <mergeCell ref="C598:J598"/>
    <mergeCell ref="K598:L598"/>
    <mergeCell ref="M598:N598"/>
    <mergeCell ref="O598:P598"/>
    <mergeCell ref="Q598:R598"/>
    <mergeCell ref="C2:R2"/>
    <mergeCell ref="C4:R4"/>
    <mergeCell ref="C605:D605"/>
    <mergeCell ref="E605:J605"/>
    <mergeCell ref="K605:L605"/>
    <mergeCell ref="M605:N605"/>
    <mergeCell ref="O605:P605"/>
    <mergeCell ref="Q605:R605"/>
    <mergeCell ref="C604:D604"/>
    <mergeCell ref="E604:J604"/>
    <mergeCell ref="K604:L604"/>
    <mergeCell ref="M604:N604"/>
    <mergeCell ref="O604:P604"/>
    <mergeCell ref="Q604:R604"/>
    <mergeCell ref="C602:J602"/>
    <mergeCell ref="K602:L602"/>
    <mergeCell ref="M602:N602"/>
    <mergeCell ref="O602:P602"/>
    <mergeCell ref="Q602:R602"/>
    <mergeCell ref="C603:J603"/>
    <mergeCell ref="K603:L603"/>
    <mergeCell ref="M603:N603"/>
    <mergeCell ref="O603:P603"/>
    <mergeCell ref="Q603:R603"/>
    <mergeCell ref="C601:D601"/>
    <mergeCell ref="E601:J601"/>
    <mergeCell ref="K601:L601"/>
    <mergeCell ref="M601:N601"/>
    <mergeCell ref="O601:P601"/>
    <mergeCell ref="Q601:R601"/>
    <mergeCell ref="C600:D600"/>
    <mergeCell ref="E600:J600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GACKO PUČKO</cp:lastModifiedBy>
  <cp:lastPrinted>2024-03-25T11:39:25Z</cp:lastPrinted>
  <dcterms:created xsi:type="dcterms:W3CDTF">2022-08-12T12:51:27Z</dcterms:created>
  <dcterms:modified xsi:type="dcterms:W3CDTF">2024-04-09T06:09:30Z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