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3"/>
  </bookViews>
  <sheets>
    <sheet name="Sažetak" sheetId="1" r:id="rId1"/>
    <sheet name=" Račun prihoda i rashoda" sheetId="2" r:id="rId2"/>
    <sheet name="Rashodi i prihodi prema izvoru" sheetId="3" r:id="rId3"/>
    <sheet name="Rashodi prema funkcijskoj klas " sheetId="4" r:id="rId4"/>
    <sheet name="Programska klasifikacija" sheetId="5" r:id="rId5"/>
  </sheets>
  <definedNames/>
  <calcPr fullCalcOnLoad="1"/>
</workbook>
</file>

<file path=xl/sharedStrings.xml><?xml version="1.0" encoding="utf-8"?>
<sst xmlns="http://schemas.openxmlformats.org/spreadsheetml/2006/main" count="1800" uniqueCount="368">
  <si>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</si>
  <si>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</si>
  <si>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</si>
  <si>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</si>
  <si>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</si>
  <si>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</si>
  <si>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</si>
  <si>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</si>
  <si>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</si>
  <si>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</si>
  <si>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</si>
  <si>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</si>
  <si>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</si>
  <si>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</si>
  <si>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</si>
  <si>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</si>
  <si>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</si>
  <si>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</si>
  <si>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</si>
  <si>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</si>
  <si>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</si>
  <si>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</si>
  <si>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</si>
  <si>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</si>
  <si>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</si>
  <si>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</si>
  <si>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</si>
  <si>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</si>
  <si>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>TEKUĆI PLAN 2023.*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</si>
  <si>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</si>
  <si>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</si>
  <si>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</si>
  <si>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</si>
  <si>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</si>
  <si>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</si>
  <si>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</si>
  <si>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</si>
  <si>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</si>
  <si>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</si>
  <si>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</si>
  <si>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</si>
  <si>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</si>
  <si>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</si>
  <si>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</si>
  <si>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</si>
  <si>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</si>
  <si>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IZVRŠENJE 
1.-6.2022. </t>
  </si>
  <si>
    <t xml:space="preserve">IZVRŠENJE 
1.-6.2023. </t>
  </si>
  <si>
    <t>-</t>
  </si>
  <si>
    <t>Pomoći od međunarodnih organizacija te institucija i tijela EU</t>
  </si>
  <si>
    <t>Tekuće pomoći od institucija i tijela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</si>
  <si>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</si>
  <si>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</si>
  <si>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</si>
  <si>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</si>
  <si>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</si>
  <si>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sredstava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</si>
  <si>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</si>
  <si>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</si>
  <si>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</si>
  <si>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</si>
  <si>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Donacije od pravnih i fizičkih osoba izvan proračuna i povrat donacija po protestiranim jamstvima</t>
  </si>
  <si>
    <t>Tekuće donacije</t>
  </si>
  <si>
    <t>Prihodi od nadležnog proračuna i od HZZO-a na temelju ugovornih obveza</t>
  </si>
  <si>
    <t>Prihodi od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</si>
  <si>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</si>
  <si>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</si>
  <si>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 xml:space="preserve">Ostali rashodi za zaposlene </t>
  </si>
  <si>
    <t>Doprinosi na plaće</t>
  </si>
  <si>
    <t>Doprinosi za obvezno zdravstveno osiguranje</t>
  </si>
  <si>
    <t>Stručno usavršavanje zaposlenika</t>
  </si>
  <si>
    <t>Ostale naknade troškova zaposlenima</t>
  </si>
  <si>
    <t>Rashodi za materijal i energiju</t>
  </si>
  <si>
    <t>Naknade za prijevoz, za rad na terenu i odvojeni život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</si>
  <si>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</si>
  <si>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</si>
  <si>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</si>
  <si>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</si>
  <si>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</si>
  <si>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</si>
  <si>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</si>
  <si>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</si>
  <si>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</si>
  <si>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</si>
  <si>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Zdravstevene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</si>
  <si>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</si>
  <si>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</si>
  <si>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</si>
  <si>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</si>
  <si>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Naknada za rad predstavničkih i izvršnih tijela, povjerenstva i slično</t>
  </si>
  <si>
    <t>Ostali nespomenuti rashodi poslovanja</t>
  </si>
  <si>
    <t>Naknada troškova osobama izvan radnog odnosa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</si>
  <si>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</si>
  <si>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</si>
  <si>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</si>
  <si>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</si>
  <si>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</si>
  <si>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</si>
  <si>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 xml:space="preserve">Bankarske usluge i usluge platnog prometa </t>
  </si>
  <si>
    <t>Zatezne kamate</t>
  </si>
  <si>
    <t>Ostali nespomenuti financijski rashodi</t>
  </si>
  <si>
    <t>Rashodi za nabavu proizvedene dugotrajne imovine</t>
  </si>
  <si>
    <t>Nematerijalna imovina</t>
  </si>
  <si>
    <t>Licence</t>
  </si>
  <si>
    <t>Postrojenja i oprema</t>
  </si>
  <si>
    <t>Uredska oprena u namještaj</t>
  </si>
  <si>
    <t>Sportska i glazbena oprema</t>
  </si>
  <si>
    <t>Uređaji, strojevi i oprema za ostale namjene</t>
  </si>
  <si>
    <t>Knjige, umjetnička djela i ostale izložbene vrijednosti</t>
  </si>
  <si>
    <t>Muzejski izlošci i predmeti prirodnih rijetkosti</t>
  </si>
  <si>
    <t>Nematerijalna proizvedena imovina</t>
  </si>
  <si>
    <t>Ulaganje u računalne programe</t>
  </si>
  <si>
    <t>Rashodi za dodatna ulaganja na nefinancijskoj imovini</t>
  </si>
  <si>
    <t>Dodatna ulaganja na građevinskim objektima</t>
  </si>
  <si>
    <t>5 Pomoći</t>
  </si>
  <si>
    <t>6 Donacije</t>
  </si>
  <si>
    <t>71 Ostali vlastiti prihodi od obavljanja djelatnosti</t>
  </si>
  <si>
    <t>7 Prihodi od prodaje ili zamjene nefinancijske imovine i naknade s naslova osiguranja</t>
  </si>
  <si>
    <t>8 Namjenski primici</t>
  </si>
  <si>
    <t>81 Tekuće pomoći od institucije i tijela EU</t>
  </si>
  <si>
    <t>82 Prihodi neprofitnih organizacija iz EU</t>
  </si>
  <si>
    <t>11 Opći prihodi i primici - Tekuće pomoći</t>
  </si>
  <si>
    <t>08 Rekreacija, kultura i religija</t>
  </si>
  <si>
    <t>082 Služba kulture</t>
  </si>
  <si>
    <t>BROJ KONTA</t>
  </si>
  <si>
    <t>VRSTA RASHODA / IZDATKA</t>
  </si>
  <si>
    <t>PLANIRANO</t>
  </si>
  <si>
    <t>REALIZIRANO</t>
  </si>
  <si>
    <t xml:space="preserve">  </t>
  </si>
  <si>
    <t>SVEUKUPNO RASHODI / IZDACI</t>
  </si>
  <si>
    <t>Glavni program  A01</t>
  </si>
  <si>
    <t>FINANCIRANJE REDOVNE DJELATNOSTI</t>
  </si>
  <si>
    <t>Program  1001</t>
  </si>
  <si>
    <t>Aktivnost  A100001</t>
  </si>
  <si>
    <t>Izvor   1.</t>
  </si>
  <si>
    <t>Opći prihodi i primici- PK (Nadležni proračun)</t>
  </si>
  <si>
    <t>Izvor   1.1.</t>
  </si>
  <si>
    <t>Opći prihodi i primici - PK -Tekuće pomoći iz Grads. prorač.</t>
  </si>
  <si>
    <t>311</t>
  </si>
  <si>
    <t>3111</t>
  </si>
  <si>
    <t>312</t>
  </si>
  <si>
    <t>Ostali rashodi za zaposlene</t>
  </si>
  <si>
    <t>3121</t>
  </si>
  <si>
    <t>313</t>
  </si>
  <si>
    <t>3132</t>
  </si>
  <si>
    <t>321</t>
  </si>
  <si>
    <t>3212</t>
  </si>
  <si>
    <t>3213</t>
  </si>
  <si>
    <t>322</t>
  </si>
  <si>
    <t>3223</t>
  </si>
  <si>
    <t>323</t>
  </si>
  <si>
    <t>3233</t>
  </si>
  <si>
    <t>329</t>
  </si>
  <si>
    <t>3291</t>
  </si>
  <si>
    <t>Naknade za rad predstavničkih i izvršnih tijela, povjerenstava i slično</t>
  </si>
  <si>
    <t>Izvor   5.</t>
  </si>
  <si>
    <t>Tekuće pomoći iz državnog proračuna - PK</t>
  </si>
  <si>
    <t>Izvor   5.3.</t>
  </si>
  <si>
    <t>3211</t>
  </si>
  <si>
    <t>3214</t>
  </si>
  <si>
    <t>3221</t>
  </si>
  <si>
    <t>3224</t>
  </si>
  <si>
    <t>3225</t>
  </si>
  <si>
    <t>3231</t>
  </si>
  <si>
    <t>3232</t>
  </si>
  <si>
    <t>3234</t>
  </si>
  <si>
    <t>3236</t>
  </si>
  <si>
    <t>Zdravstvene i veterinarske usluge</t>
  </si>
  <si>
    <t>3237</t>
  </si>
  <si>
    <t>3238</t>
  </si>
  <si>
    <t>3239</t>
  </si>
  <si>
    <t>3292</t>
  </si>
  <si>
    <t>3293</t>
  </si>
  <si>
    <t>3294</t>
  </si>
  <si>
    <t>3295</t>
  </si>
  <si>
    <t>3299</t>
  </si>
  <si>
    <t>343</t>
  </si>
  <si>
    <t>3431</t>
  </si>
  <si>
    <t>Bankarske usluge i usluge platnog prometa</t>
  </si>
  <si>
    <t>3433</t>
  </si>
  <si>
    <t>3434</t>
  </si>
  <si>
    <t>Izvor   5.5.</t>
  </si>
  <si>
    <t>Kapitalne pomoći iz državnog proračuna - PK</t>
  </si>
  <si>
    <t>412</t>
  </si>
  <si>
    <t>4123</t>
  </si>
  <si>
    <t>Glavni program  A02</t>
  </si>
  <si>
    <t>MUZEJSKO- GALERIJSKA DJELATNOST</t>
  </si>
  <si>
    <t>Program  1002</t>
  </si>
  <si>
    <t>Aktivnost  A100002</t>
  </si>
  <si>
    <t>Izvor   1.2.</t>
  </si>
  <si>
    <t>Opći prihodi i primici- Kapitalne pomoći iz Grads. prorač.</t>
  </si>
  <si>
    <t>422</t>
  </si>
  <si>
    <t>4227</t>
  </si>
  <si>
    <t>424</t>
  </si>
  <si>
    <t>4243</t>
  </si>
  <si>
    <t>Izvor   3.</t>
  </si>
  <si>
    <t>Vlastiti prihodi - PK</t>
  </si>
  <si>
    <t>Izvor   3.2.</t>
  </si>
  <si>
    <t>Vlastiti prihodi PK</t>
  </si>
  <si>
    <t>Izvor   7.</t>
  </si>
  <si>
    <t>Vlastiti prihodi</t>
  </si>
  <si>
    <t>Izvor   7.1.</t>
  </si>
  <si>
    <t>Ostali vlastiti prihodi od obavljanja djelatnosti</t>
  </si>
  <si>
    <t>Glavni program  A03</t>
  </si>
  <si>
    <t>KULTURNO-UMJETNIČKI AMATERIZAM</t>
  </si>
  <si>
    <t>Program  1003</t>
  </si>
  <si>
    <t>Aktivnost  A100003</t>
  </si>
  <si>
    <t>Glavni program  A04</t>
  </si>
  <si>
    <t>LIKOVNA KOLONIJA "LIKOM GACKE"</t>
  </si>
  <si>
    <t>Program  1004</t>
  </si>
  <si>
    <t>Aktivnost  A100004</t>
  </si>
  <si>
    <t>324</t>
  </si>
  <si>
    <t>Naknade troškova osobama izvan radnog odnosa</t>
  </si>
  <si>
    <t>3241</t>
  </si>
  <si>
    <t>Glavni program  A05</t>
  </si>
  <si>
    <t>AMATERSKO KAZALIŠTE "ARUPIUM"</t>
  </si>
  <si>
    <t>Program  1005</t>
  </si>
  <si>
    <t>Aktivnost  A100005</t>
  </si>
  <si>
    <t>Glavni program  A06</t>
  </si>
  <si>
    <t>FD "OTOČAC"</t>
  </si>
  <si>
    <t>Program  1006</t>
  </si>
  <si>
    <t>Aktivnost  A100006</t>
  </si>
  <si>
    <t>Glavni program  A07</t>
  </si>
  <si>
    <t>GLAZBENA ŠKOLA</t>
  </si>
  <si>
    <t>Program  1007</t>
  </si>
  <si>
    <t>Aktivnost  A100007</t>
  </si>
  <si>
    <t>Glavni program  A08</t>
  </si>
  <si>
    <t>SMOTRA FOLKLORA OTOČAC</t>
  </si>
  <si>
    <t>Program  1008</t>
  </si>
  <si>
    <t>Aktivnost  A100008</t>
  </si>
  <si>
    <t>3235</t>
  </si>
  <si>
    <t>Izvor   6.</t>
  </si>
  <si>
    <t>Donacije</t>
  </si>
  <si>
    <t>Izvor   6.2.</t>
  </si>
  <si>
    <t>Tekuće donacije - PK</t>
  </si>
  <si>
    <t>Glavni program  A09</t>
  </si>
  <si>
    <t>KINOTEČNA DJELATNOST</t>
  </si>
  <si>
    <t>Program  1009</t>
  </si>
  <si>
    <t>Aktivnost  A100009</t>
  </si>
  <si>
    <t>Glavni program  A10</t>
  </si>
  <si>
    <t>TAMBURAŠKI ORKESTAR</t>
  </si>
  <si>
    <t>Program  1010</t>
  </si>
  <si>
    <t>Aktivnost  A100010</t>
  </si>
  <si>
    <t>Glavni program  A11</t>
  </si>
  <si>
    <t>IZVOĐENJE PREDSTAVE GOSTUJUĆIH KAZALIŠTA</t>
  </si>
  <si>
    <t>Program  1011</t>
  </si>
  <si>
    <t>Aktivnost  A100011</t>
  </si>
  <si>
    <t>Glavni program  A12</t>
  </si>
  <si>
    <t>CIKLUS IZLOŽBI "LOKALNI I LIKOVNI UMJETNICI U MUZEJU"</t>
  </si>
  <si>
    <t>Program  1012</t>
  </si>
  <si>
    <t>Aktivnost  A100012</t>
  </si>
  <si>
    <t>Glavni program  A13</t>
  </si>
  <si>
    <t>DJEČIJI MASKIRNI BALOVI I OBILJEŽAVANJE SV.NIKOLE</t>
  </si>
  <si>
    <t>Program  1013</t>
  </si>
  <si>
    <t>Aktivnost  A100013</t>
  </si>
  <si>
    <t>Glavni program  A14</t>
  </si>
  <si>
    <t>PREVENTIVNA ZAŠTITA I KONZERVACIJA MUZEJSKE GRAĐE</t>
  </si>
  <si>
    <t>Program  1014</t>
  </si>
  <si>
    <t>Aktivnost  A100014</t>
  </si>
  <si>
    <t>Glavni program  A15</t>
  </si>
  <si>
    <t>DJEČJA NOVA GODINA</t>
  </si>
  <si>
    <t>Program  1015</t>
  </si>
  <si>
    <t>Aktivnost  A100015</t>
  </si>
  <si>
    <t>Glavni program  A16</t>
  </si>
  <si>
    <t>FESTIVAL ZNANOSTI</t>
  </si>
  <si>
    <t>Program  1016</t>
  </si>
  <si>
    <t>Aktivnost  A100016</t>
  </si>
  <si>
    <t>Glavni program  A17</t>
  </si>
  <si>
    <t>LJETNO KINO: FILMOVI NA OTVORENOM</t>
  </si>
  <si>
    <t>Program  1017</t>
  </si>
  <si>
    <t>Aktivnost  A100017</t>
  </si>
  <si>
    <t>Glavni program  A18</t>
  </si>
  <si>
    <t>PREVENTIVNA ZAŠTITA NEPOKRETNIH KULTURNIH DOBARA</t>
  </si>
  <si>
    <t>Program  1018</t>
  </si>
  <si>
    <t>Aktivnost  A100018</t>
  </si>
  <si>
    <t>Glavni program  A19</t>
  </si>
  <si>
    <t>RAZVOJ PUBLIKE U KULTURI: RADIONICE IZRADE KULISA</t>
  </si>
  <si>
    <t>Program  1019</t>
  </si>
  <si>
    <t>Aktivnost  A100019</t>
  </si>
  <si>
    <t>Glavni program  A20</t>
  </si>
  <si>
    <t>NOĆ MUZEJA</t>
  </si>
  <si>
    <t>Program  1020</t>
  </si>
  <si>
    <t>Aktivnost  A100020</t>
  </si>
  <si>
    <t>Glavni program  E01</t>
  </si>
  <si>
    <t>ERASMUS+ NETWORK OF UNESCO CULTURAL SPACES</t>
  </si>
  <si>
    <t>Ersmus+ Network od UNESCO Cultural Spaces</t>
  </si>
  <si>
    <t>Izvor   8.</t>
  </si>
  <si>
    <t>Izvor   8.1.</t>
  </si>
  <si>
    <t>Izvor   8.2.</t>
  </si>
  <si>
    <t>Prihodi od uplata sudionika Erasmus+ projekta</t>
  </si>
  <si>
    <t>Glavni program  K02</t>
  </si>
  <si>
    <t>REPARACIJA I NABAVA ŽIČANIH INSTRUMENATA</t>
  </si>
  <si>
    <t>Kapitalni projekt  K100002</t>
  </si>
  <si>
    <t>4226</t>
  </si>
  <si>
    <t>Glavni program  K04</t>
  </si>
  <si>
    <t>SANACIJA ZGRADE GPOU- "MUZEJ GACKE"</t>
  </si>
  <si>
    <t>Kapitalni projekt  K100004</t>
  </si>
  <si>
    <t>451</t>
  </si>
  <si>
    <t>4511</t>
  </si>
  <si>
    <t>Glavni program  K05</t>
  </si>
  <si>
    <t>NABAVA INFORMATIČKE OPREME</t>
  </si>
  <si>
    <t>Kapitalni projekt  K100005</t>
  </si>
  <si>
    <t>4221</t>
  </si>
  <si>
    <t>Uredska oprema i namještaj</t>
  </si>
  <si>
    <t>426</t>
  </si>
  <si>
    <t>4262</t>
  </si>
  <si>
    <t>Ulaganja u računalne programe</t>
  </si>
  <si>
    <t>Glavni program  T01</t>
  </si>
  <si>
    <t>ARHEOLOŠKO ISTRAŽIVANJE I KONZERVACIJA NALAZIŠTA OSTACI STAROG GRADA OTOČCA</t>
  </si>
  <si>
    <t>Tekući projekt  T100001</t>
  </si>
  <si>
    <t>Glavni program  T02</t>
  </si>
  <si>
    <t>3. SMOTRA DJEČJEG IZVORNOG FOLKLORA OTOČAC 2023.</t>
  </si>
  <si>
    <t>Tekući projekt  T100002</t>
  </si>
  <si>
    <t>Glavni program  T03</t>
  </si>
  <si>
    <t>5. SMOTRA MALIH VOKALNIH SASTAVA OTOČAC 2023.</t>
  </si>
  <si>
    <t>Tekući projekt  T100003</t>
  </si>
  <si>
    <t>Glavni program  T04</t>
  </si>
  <si>
    <t>CENTAR DINARSKE KULTURNE ZONE</t>
  </si>
  <si>
    <t>Tekući projekt  T100004</t>
  </si>
  <si>
    <t>Glavni program  T05</t>
  </si>
  <si>
    <t>IZRADA NARODNE NOŠNJE</t>
  </si>
  <si>
    <t>Tekući projekt  T100005</t>
  </si>
  <si>
    <t>Glavni program  T06</t>
  </si>
  <si>
    <t>SEMINAR TRADICIJSKOG PJEVANJA I PLESA DINARSKE ZONE</t>
  </si>
  <si>
    <t>Tekući projekt  T100006</t>
  </si>
  <si>
    <t>Glavni program  T07</t>
  </si>
  <si>
    <t>DJEČJA RADIONICA MAŠTINA</t>
  </si>
  <si>
    <t>Tekući projekt  T100007</t>
  </si>
  <si>
    <t>Glavni program  T08</t>
  </si>
  <si>
    <t>SAKRALNA BAŠTINA GRADA OTOČCA</t>
  </si>
  <si>
    <t>Tekući projekt  T100008</t>
  </si>
  <si>
    <t>Glavni program  T09</t>
  </si>
  <si>
    <t>RADIONICA IZRADE GACKE PLAVI</t>
  </si>
  <si>
    <t>Tekući projekt  T100009</t>
  </si>
  <si>
    <t>Glavni program  T10</t>
  </si>
  <si>
    <t>RADIONICA SVIRANJA DANGUBICE</t>
  </si>
  <si>
    <t>Tekući projekt  T100010</t>
  </si>
  <si>
    <t>Glavni program  T11</t>
  </si>
  <si>
    <t>NEMATERIJALNA BAŠTINA KAO POTENCIJAL RAZVOJA</t>
  </si>
  <si>
    <t>Tekući projekt  T100011</t>
  </si>
  <si>
    <t>Glavni program  T12</t>
  </si>
  <si>
    <t>ARHEOLOŠKA TOPOGRAFIJA GRADA OTOČCA</t>
  </si>
  <si>
    <t>Glavni program  T13</t>
  </si>
  <si>
    <t>KONZERVACIJA POKRETNIH NALAZA</t>
  </si>
  <si>
    <t>Tekući projekt  T100013</t>
  </si>
  <si>
    <t>Glavni program  T14</t>
  </si>
  <si>
    <t>KONZERVACIJA MITREJA</t>
  </si>
  <si>
    <t>Tekući projekt  T100014</t>
  </si>
  <si>
    <t>12 Opći prihodi i primici- Kapitalne pomoći</t>
  </si>
  <si>
    <t>53 Pomoći iz državnog proračuna - Tekuće pomoći</t>
  </si>
  <si>
    <t>55 Pomoći iz državnog proračuna - Kapitalne pomoći</t>
  </si>
  <si>
    <t>61 Tekuće donacije od neprofitnih organizacija</t>
  </si>
  <si>
    <t xml:space="preserve">62 Tekuće donacije od trgovačkih društava </t>
  </si>
  <si>
    <t xml:space="preserve">OSTVARENJE
1.-6.2022. </t>
  </si>
  <si>
    <t xml:space="preserve">OSTVARENJE
1.-6.2023.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</si>
  <si>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</si>
  <si>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</t>
  </si>
  <si>
    <t xml:space="preserve">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</si>
  <si>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INDEKS 1</t>
  </si>
  <si>
    <t>INDEKS 2</t>
  </si>
  <si>
    <t xml:space="preserve">OSTVARENJE 
1.-6.2022. </t>
  </si>
  <si>
    <t>32 Prihodi od pruženih usluga- prodaja ulaznica</t>
  </si>
  <si>
    <t>33 Prihodi od pruženih usluga - glazbena škola</t>
  </si>
  <si>
    <t>UKUPNO PRIHODI</t>
  </si>
  <si>
    <t>IZVJEŠTAJ O RASHODIMA I PRIHODIMA PREMA FUNKCIJSKOJ KLASIFIKACIJI</t>
  </si>
  <si>
    <t xml:space="preserve">II POSEBAN DIO </t>
  </si>
  <si>
    <t xml:space="preserve">IZVJEŠTAJ PO PROGRAMSKOJ KLASIFIKACIJI </t>
  </si>
  <si>
    <t>GACKO PUČKO OTVORENO UČILIŠTE OTOČAC
TRG DRAŽENA BOBINCA 2
53220 OTOČAC
OIB: 89510026782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</si>
</sst>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[$-1041A]#,##0.00;\-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46" fillId="0" borderId="0" xfId="0" applyNumberFormat="1" applyFont="1" applyAlignment="1">
      <alignment/>
    </xf>
    <xf numFmtId="0" fontId="4" fillId="33" borderId="10" xfId="0" applyFont="1" applyFill="1" applyBorder="1" applyAlignment="1" quotePrefix="1">
      <alignment horizontal="left" vertical="center" wrapText="1" indent="2"/>
    </xf>
    <xf numFmtId="0" fontId="4" fillId="33" borderId="10" xfId="0" applyFont="1" applyFill="1" applyBorder="1" applyAlignment="1">
      <alignment horizontal="left" vertical="center" wrapText="1" indent="2"/>
    </xf>
    <xf numFmtId="0" fontId="4" fillId="33" borderId="10" xfId="0" applyFont="1" applyFill="1" applyBorder="1" applyAlignment="1">
      <alignment horizontal="left" vertical="center" wrapText="1" indent="3"/>
    </xf>
    <xf numFmtId="0" fontId="45" fillId="0" borderId="0" xfId="0" applyFont="1" applyAlignment="1">
      <alignment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5" fillId="2" borderId="0" xfId="0" applyFont="1" applyFill="1" applyAlignment="1">
      <alignment/>
    </xf>
    <xf numFmtId="0" fontId="9" fillId="0" borderId="0" xfId="0" applyFont="1" applyAlignment="1" quotePrefix="1">
      <alignment horizontal="left" wrapText="1"/>
    </xf>
    <xf numFmtId="0" fontId="10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8" fillId="34" borderId="15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8" fillId="34" borderId="16" xfId="0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9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4" fontId="7" fillId="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 wrapText="1"/>
    </xf>
    <xf numFmtId="0" fontId="9" fillId="4" borderId="10" xfId="0" applyFont="1" applyFill="1" applyBorder="1" applyAlignment="1" quotePrefix="1">
      <alignment horizontal="left" vertical="center"/>
    </xf>
    <xf numFmtId="4" fontId="8" fillId="0" borderId="10" xfId="0" applyNumberFormat="1" applyFont="1" applyBorder="1" applyAlignment="1">
      <alignment horizontal="right"/>
    </xf>
    <xf numFmtId="0" fontId="9" fillId="4" borderId="10" xfId="0" applyFont="1" applyFill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0" fontId="47" fillId="0" borderId="0" xfId="0" applyFont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 quotePrefix="1">
      <alignment horizontal="left" vertical="center"/>
    </xf>
    <xf numFmtId="0" fontId="10" fillId="33" borderId="12" xfId="0" applyFont="1" applyFill="1" applyBorder="1" applyAlignment="1" quotePrefix="1">
      <alignment horizontal="left" vertical="center" wrapText="1"/>
    </xf>
    <xf numFmtId="0" fontId="9" fillId="0" borderId="13" xfId="0" applyFont="1" applyBorder="1" applyAlignment="1" quotePrefix="1">
      <alignment horizontal="left" vertical="center"/>
    </xf>
    <xf numFmtId="0" fontId="9" fillId="0" borderId="19" xfId="0" applyFont="1" applyBorder="1" applyAlignment="1" quotePrefix="1">
      <alignment horizontal="left" vertical="center"/>
    </xf>
    <xf numFmtId="0" fontId="10" fillId="33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 quotePrefix="1">
      <alignment horizontal="left" vertical="center" wrapText="1"/>
    </xf>
    <xf numFmtId="0" fontId="9" fillId="34" borderId="10" xfId="0" applyFont="1" applyFill="1" applyBorder="1" applyAlignment="1" quotePrefix="1">
      <alignment horizontal="left" vertical="center"/>
    </xf>
    <xf numFmtId="0" fontId="9" fillId="34" borderId="10" xfId="0" applyFont="1" applyFill="1" applyBorder="1" applyAlignment="1" quotePrefix="1">
      <alignment horizontal="left" vertical="center" wrapText="1"/>
    </xf>
    <xf numFmtId="4" fontId="8" fillId="33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/>
    </xf>
    <xf numFmtId="4" fontId="47" fillId="0" borderId="10" xfId="51" applyNumberFormat="1" applyFont="1" applyBorder="1" applyAlignment="1">
      <alignment/>
    </xf>
    <xf numFmtId="4" fontId="7" fillId="4" borderId="10" xfId="0" applyNumberFormat="1" applyFont="1" applyFill="1" applyBorder="1" applyAlignment="1">
      <alignment horizontal="center"/>
    </xf>
    <xf numFmtId="4" fontId="47" fillId="4" borderId="10" xfId="0" applyNumberFormat="1" applyFont="1" applyFill="1" applyBorder="1" applyAlignment="1">
      <alignment/>
    </xf>
    <xf numFmtId="4" fontId="47" fillId="4" borderId="10" xfId="51" applyNumberFormat="1" applyFont="1" applyFill="1" applyBorder="1" applyAlignment="1">
      <alignment/>
    </xf>
    <xf numFmtId="4" fontId="45" fillId="0" borderId="10" xfId="51" applyNumberFormat="1" applyFont="1" applyFill="1" applyBorder="1" applyAlignment="1">
      <alignment/>
    </xf>
    <xf numFmtId="4" fontId="45" fillId="0" borderId="10" xfId="60" applyNumberFormat="1" applyFont="1" applyFill="1" applyBorder="1" applyAlignment="1">
      <alignment/>
    </xf>
    <xf numFmtId="4" fontId="45" fillId="0" borderId="10" xfId="51" applyNumberFormat="1" applyFont="1" applyBorder="1" applyAlignment="1">
      <alignment/>
    </xf>
    <xf numFmtId="4" fontId="7" fillId="33" borderId="12" xfId="0" applyNumberFormat="1" applyFont="1" applyFill="1" applyBorder="1" applyAlignment="1">
      <alignment horizontal="right"/>
    </xf>
    <xf numFmtId="4" fontId="47" fillId="0" borderId="12" xfId="0" applyNumberFormat="1" applyFont="1" applyBorder="1" applyAlignment="1">
      <alignment/>
    </xf>
    <xf numFmtId="4" fontId="8" fillId="33" borderId="19" xfId="0" applyNumberFormat="1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7" fillId="4" borderId="10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/>
    </xf>
    <xf numFmtId="4" fontId="47" fillId="0" borderId="20" xfId="0" applyNumberFormat="1" applyFont="1" applyBorder="1" applyAlignment="1">
      <alignment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center"/>
    </xf>
    <xf numFmtId="4" fontId="47" fillId="34" borderId="11" xfId="0" applyNumberFormat="1" applyFont="1" applyFill="1" applyBorder="1" applyAlignment="1">
      <alignment/>
    </xf>
    <xf numFmtId="4" fontId="47" fillId="34" borderId="11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center"/>
    </xf>
    <xf numFmtId="4" fontId="47" fillId="34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>
      <alignment horizontal="right" wrapText="1"/>
    </xf>
    <xf numFmtId="4" fontId="48" fillId="34" borderId="19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4" fontId="48" fillId="0" borderId="11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46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4" fontId="48" fillId="34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50" fillId="35" borderId="10" xfId="50" applyFont="1" applyFill="1" applyBorder="1" applyAlignment="1">
      <alignment vertical="center" wrapText="1" readingOrder="1"/>
      <protection/>
    </xf>
    <xf numFmtId="164" fontId="50" fillId="35" borderId="10" xfId="50" applyNumberFormat="1" applyFont="1" applyFill="1" applyBorder="1" applyAlignment="1">
      <alignment horizontal="right" vertical="center" wrapText="1" readingOrder="1"/>
      <protection/>
    </xf>
    <xf numFmtId="0" fontId="51" fillId="0" borderId="10" xfId="50" applyFont="1" applyBorder="1" applyAlignment="1">
      <alignment vertical="center" wrapText="1" readingOrder="1"/>
      <protection/>
    </xf>
    <xf numFmtId="164" fontId="51" fillId="0" borderId="10" xfId="50" applyNumberFormat="1" applyFont="1" applyBorder="1" applyAlignment="1">
      <alignment horizontal="right" vertical="center" wrapText="1" readingOrder="1"/>
      <protection/>
    </xf>
    <xf numFmtId="164" fontId="49" fillId="0" borderId="10" xfId="50" applyNumberFormat="1" applyFont="1" applyBorder="1" applyAlignment="1">
      <alignment horizontal="right" vertical="center" wrapText="1" readingOrder="1"/>
      <protection/>
    </xf>
    <xf numFmtId="0" fontId="49" fillId="0" borderId="10" xfId="50" applyFont="1" applyBorder="1" applyAlignment="1">
      <alignment horizontal="center" vertical="center" wrapText="1" readingOrder="1"/>
      <protection/>
    </xf>
    <xf numFmtId="0" fontId="50" fillId="35" borderId="10" xfId="50" applyFont="1" applyFill="1" applyBorder="1" applyAlignment="1">
      <alignment horizontal="center" vertical="center" wrapText="1" readingOrder="1"/>
      <protection/>
    </xf>
    <xf numFmtId="0" fontId="51" fillId="0" borderId="10" xfId="50" applyFont="1" applyBorder="1" applyAlignment="1">
      <alignment horizontal="center" vertical="center" wrapText="1" readingOrder="1"/>
      <protection/>
    </xf>
    <xf numFmtId="0" fontId="51" fillId="36" borderId="10" xfId="50" applyFont="1" applyFill="1" applyBorder="1" applyAlignment="1">
      <alignment horizontal="center" vertical="center" wrapText="1" readingOrder="1"/>
      <protection/>
    </xf>
    <xf numFmtId="0" fontId="51" fillId="36" borderId="10" xfId="50" applyFont="1" applyFill="1" applyBorder="1" applyAlignment="1">
      <alignment vertical="center" wrapText="1" readingOrder="1"/>
      <protection/>
    </xf>
    <xf numFmtId="164" fontId="51" fillId="36" borderId="10" xfId="50" applyNumberFormat="1" applyFont="1" applyFill="1" applyBorder="1" applyAlignment="1">
      <alignment horizontal="right" vertical="center" wrapText="1" readingOrder="1"/>
      <protection/>
    </xf>
    <xf numFmtId="0" fontId="51" fillId="37" borderId="10" xfId="50" applyFont="1" applyFill="1" applyBorder="1" applyAlignment="1">
      <alignment horizontal="center" vertical="center" wrapText="1" readingOrder="1"/>
      <protection/>
    </xf>
    <xf numFmtId="0" fontId="51" fillId="37" borderId="10" xfId="50" applyFont="1" applyFill="1" applyBorder="1" applyAlignment="1">
      <alignment vertical="center" wrapText="1" readingOrder="1"/>
      <protection/>
    </xf>
    <xf numFmtId="164" fontId="51" fillId="37" borderId="10" xfId="50" applyNumberFormat="1" applyFont="1" applyFill="1" applyBorder="1" applyAlignment="1">
      <alignment horizontal="right" vertical="center" wrapText="1" readingOrder="1"/>
      <protection/>
    </xf>
    <xf numFmtId="0" fontId="51" fillId="38" borderId="10" xfId="50" applyFont="1" applyFill="1" applyBorder="1" applyAlignment="1">
      <alignment horizontal="center" vertical="center" wrapText="1" readingOrder="1"/>
      <protection/>
    </xf>
    <xf numFmtId="0" fontId="51" fillId="38" borderId="10" xfId="50" applyFont="1" applyFill="1" applyBorder="1" applyAlignment="1">
      <alignment vertical="center" wrapText="1" readingOrder="1"/>
      <protection/>
    </xf>
    <xf numFmtId="164" fontId="51" fillId="38" borderId="10" xfId="50" applyNumberFormat="1" applyFont="1" applyFill="1" applyBorder="1" applyAlignment="1">
      <alignment horizontal="right" vertical="center" wrapText="1" readingOrder="1"/>
      <protection/>
    </xf>
    <xf numFmtId="0" fontId="51" fillId="39" borderId="10" xfId="50" applyFont="1" applyFill="1" applyBorder="1" applyAlignment="1">
      <alignment horizontal="center" vertical="center" wrapText="1" readingOrder="1"/>
      <protection/>
    </xf>
    <xf numFmtId="0" fontId="51" fillId="39" borderId="10" xfId="50" applyFont="1" applyFill="1" applyBorder="1" applyAlignment="1">
      <alignment vertical="center" wrapText="1" readingOrder="1"/>
      <protection/>
    </xf>
    <xf numFmtId="164" fontId="51" fillId="39" borderId="10" xfId="50" applyNumberFormat="1" applyFont="1" applyFill="1" applyBorder="1" applyAlignment="1">
      <alignment horizontal="right" vertical="center" wrapText="1" readingOrder="1"/>
      <protection/>
    </xf>
    <xf numFmtId="0" fontId="51" fillId="40" borderId="10" xfId="50" applyFont="1" applyFill="1" applyBorder="1" applyAlignment="1">
      <alignment horizontal="center" vertical="center" wrapText="1" readingOrder="1"/>
      <protection/>
    </xf>
    <xf numFmtId="0" fontId="51" fillId="40" borderId="10" xfId="50" applyFont="1" applyFill="1" applyBorder="1" applyAlignment="1">
      <alignment vertical="center" wrapText="1" readingOrder="1"/>
      <protection/>
    </xf>
    <xf numFmtId="164" fontId="51" fillId="40" borderId="10" xfId="50" applyNumberFormat="1" applyFont="1" applyFill="1" applyBorder="1" applyAlignment="1">
      <alignment horizontal="right" vertical="center" wrapText="1" readingOrder="1"/>
      <protection/>
    </xf>
    <xf numFmtId="0" fontId="51" fillId="41" borderId="10" xfId="50" applyFont="1" applyFill="1" applyBorder="1" applyAlignment="1">
      <alignment horizontal="center" vertical="center" wrapText="1" readingOrder="1"/>
      <protection/>
    </xf>
    <xf numFmtId="0" fontId="51" fillId="41" borderId="10" xfId="50" applyFont="1" applyFill="1" applyBorder="1" applyAlignment="1">
      <alignment vertical="center" wrapText="1" readingOrder="1"/>
      <protection/>
    </xf>
    <xf numFmtId="164" fontId="51" fillId="41" borderId="10" xfId="50" applyNumberFormat="1" applyFont="1" applyFill="1" applyBorder="1" applyAlignment="1">
      <alignment horizontal="right" vertical="center" wrapText="1" readingOrder="1"/>
      <protection/>
    </xf>
    <xf numFmtId="0" fontId="51" fillId="42" borderId="10" xfId="50" applyFont="1" applyFill="1" applyBorder="1" applyAlignment="1">
      <alignment horizontal="center" vertical="center" wrapText="1" readingOrder="1"/>
      <protection/>
    </xf>
    <xf numFmtId="0" fontId="51" fillId="42" borderId="10" xfId="50" applyFont="1" applyFill="1" applyBorder="1" applyAlignment="1">
      <alignment vertical="center" wrapText="1" readingOrder="1"/>
      <protection/>
    </xf>
    <xf numFmtId="164" fontId="51" fillId="42" borderId="10" xfId="50" applyNumberFormat="1" applyFont="1" applyFill="1" applyBorder="1" applyAlignment="1">
      <alignment horizontal="right" vertical="center" wrapText="1" readingOrder="1"/>
      <protection/>
    </xf>
    <xf numFmtId="0" fontId="45" fillId="0" borderId="0" xfId="0" applyFont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 quotePrefix="1">
      <alignment horizontal="center" wrapText="1"/>
    </xf>
    <xf numFmtId="0" fontId="7" fillId="0" borderId="18" xfId="0" applyFont="1" applyBorder="1" applyAlignment="1" quotePrefix="1">
      <alignment horizontal="center" wrapText="1"/>
    </xf>
    <xf numFmtId="0" fontId="7" fillId="0" borderId="21" xfId="0" applyFont="1" applyBorder="1" applyAlignment="1" quotePrefix="1">
      <alignment horizontal="center" wrapText="1"/>
    </xf>
    <xf numFmtId="0" fontId="9" fillId="0" borderId="17" xfId="0" applyFont="1" applyBorder="1" applyAlignment="1" quotePrefix="1">
      <alignment horizontal="left" vertical="center"/>
    </xf>
    <xf numFmtId="0" fontId="4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9" fillId="4" borderId="17" xfId="0" applyFont="1" applyFill="1" applyBorder="1" applyAlignment="1" quotePrefix="1">
      <alignment horizontal="left" vertical="center" wrapText="1"/>
    </xf>
    <xf numFmtId="0" fontId="10" fillId="4" borderId="18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7" xfId="0" applyFont="1" applyBorder="1" applyAlignment="1" quotePrefix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0" zoomScaleNormal="70" zoomScalePageLayoutView="0" workbookViewId="0" topLeftCell="A1">
      <selection activeCell="H1" sqref="H1:H65536"/>
    </sheetView>
  </sheetViews>
  <sheetFormatPr defaultColWidth="9.140625" defaultRowHeight="15"/>
  <cols>
    <col min="1" max="1" width="9.140625" style="8" customWidth="1"/>
    <col min="2" max="2" width="26.7109375" style="8" customWidth="1"/>
    <col min="3" max="5" width="9.140625" style="8" customWidth="1"/>
    <col min="6" max="10" width="25.28125" style="8" customWidth="1"/>
    <col min="11" max="12" width="15.7109375" style="8" customWidth="1"/>
    <col min="13" max="16384" width="9.140625" style="8" customWidth="1"/>
  </cols>
  <sheetData>
    <row r="1" spans="1:5" ht="28.5" customHeight="1">
      <c r="A1" s="171" t="s">
        <v>367</v>
      </c>
      <c r="B1" s="171"/>
      <c r="C1" s="171"/>
      <c r="D1" s="171"/>
      <c r="E1" s="171"/>
    </row>
    <row r="2" spans="1:5" ht="14.25">
      <c r="A2" s="171"/>
      <c r="B2" s="171"/>
      <c r="C2" s="171"/>
      <c r="D2" s="171"/>
      <c r="E2" s="171"/>
    </row>
    <row r="3" spans="1:11" ht="18" customHeight="1">
      <c r="A3" s="171"/>
      <c r="B3" s="171"/>
      <c r="C3" s="171"/>
      <c r="D3" s="171"/>
      <c r="E3" s="171"/>
      <c r="F3" s="11"/>
      <c r="G3" s="11"/>
      <c r="H3" s="11"/>
      <c r="I3" s="11"/>
      <c r="J3" s="11"/>
      <c r="K3" s="11"/>
    </row>
    <row r="4" spans="2:11" ht="18" customHeight="1">
      <c r="B4" s="162"/>
      <c r="C4" s="162"/>
      <c r="D4" s="162"/>
      <c r="E4" s="162"/>
      <c r="F4" s="11"/>
      <c r="G4" s="11"/>
      <c r="H4" s="11"/>
      <c r="I4" s="11"/>
      <c r="J4" s="11"/>
      <c r="K4" s="11"/>
    </row>
    <row r="5" spans="2:12" ht="15.75" customHeight="1">
      <c r="B5" s="172" t="s">
        <v>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2:11" ht="36" customHeight="1">
      <c r="B6" s="175"/>
      <c r="C6" s="175"/>
      <c r="D6" s="175"/>
      <c r="E6" s="11"/>
      <c r="F6" s="11"/>
      <c r="G6" s="11"/>
      <c r="H6" s="11"/>
      <c r="I6" s="11"/>
      <c r="J6" s="12"/>
      <c r="K6" s="12"/>
    </row>
    <row r="7" spans="2:12" ht="18" customHeight="1">
      <c r="B7" s="182" t="s">
        <v>37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2:11" ht="18" customHeight="1">
      <c r="B8" s="11"/>
      <c r="C8" s="20"/>
      <c r="D8" s="20"/>
      <c r="E8" s="20"/>
      <c r="F8" s="20"/>
      <c r="G8" s="20"/>
      <c r="H8" s="20"/>
      <c r="I8" s="20"/>
      <c r="J8" s="20"/>
      <c r="K8" s="20"/>
    </row>
    <row r="9" spans="2:11" ht="15">
      <c r="B9" s="166" t="s">
        <v>38</v>
      </c>
      <c r="C9" s="166"/>
      <c r="D9" s="166"/>
      <c r="E9" s="166"/>
      <c r="F9" s="166"/>
      <c r="G9" s="21"/>
      <c r="H9" s="21"/>
      <c r="I9" s="21"/>
      <c r="J9" s="21"/>
      <c r="K9" s="22"/>
    </row>
    <row r="10" spans="2:12" ht="30">
      <c r="B10" s="167" t="s">
        <v>7</v>
      </c>
      <c r="C10" s="168"/>
      <c r="D10" s="168"/>
      <c r="E10" s="168"/>
      <c r="F10" s="169"/>
      <c r="G10" s="23" t="s">
        <v>353</v>
      </c>
      <c r="H10" s="24" t="s">
        <v>29</v>
      </c>
      <c r="I10" s="24" t="s">
        <v>28</v>
      </c>
      <c r="J10" s="23" t="s">
        <v>354</v>
      </c>
      <c r="K10" s="24" t="s">
        <v>358</v>
      </c>
      <c r="L10" s="24" t="s">
        <v>359</v>
      </c>
    </row>
    <row r="11" spans="2:12" ht="15">
      <c r="B11" s="179">
        <v>1</v>
      </c>
      <c r="C11" s="179"/>
      <c r="D11" s="179"/>
      <c r="E11" s="179"/>
      <c r="F11" s="167"/>
      <c r="G11" s="23">
        <v>2</v>
      </c>
      <c r="H11" s="24">
        <v>3</v>
      </c>
      <c r="I11" s="24">
        <v>4</v>
      </c>
      <c r="J11" s="24">
        <v>5</v>
      </c>
      <c r="K11" s="24" t="s">
        <v>13</v>
      </c>
      <c r="L11" s="24" t="s">
        <v>14</v>
      </c>
    </row>
    <row r="12" spans="2:12" ht="15" customHeight="1">
      <c r="B12" s="38" t="s">
        <v>0</v>
      </c>
      <c r="C12" s="39"/>
      <c r="D12" s="39"/>
      <c r="E12" s="39"/>
      <c r="F12" s="40"/>
      <c r="G12" s="42">
        <f>G13+G14</f>
        <v>163312.05</v>
      </c>
      <c r="H12" s="42">
        <f>H13+H14</f>
        <v>957839</v>
      </c>
      <c r="I12" s="42">
        <f>I13+I14</f>
        <v>0</v>
      </c>
      <c r="J12" s="42">
        <f>J13+J14</f>
        <v>210107.48</v>
      </c>
      <c r="K12" s="42">
        <f>K13+K14</f>
        <v>128.65399705655526</v>
      </c>
      <c r="L12" s="42">
        <f>L13+L14</f>
        <v>21.935573723767774</v>
      </c>
    </row>
    <row r="13" spans="2:12" ht="15">
      <c r="B13" s="163" t="s">
        <v>30</v>
      </c>
      <c r="C13" s="164"/>
      <c r="D13" s="164"/>
      <c r="E13" s="164"/>
      <c r="F13" s="165"/>
      <c r="G13" s="43">
        <v>163312.05</v>
      </c>
      <c r="H13" s="43">
        <v>957839</v>
      </c>
      <c r="I13" s="43">
        <v>0</v>
      </c>
      <c r="J13" s="43">
        <v>210107.48</v>
      </c>
      <c r="K13" s="43">
        <f>(J13/G13)*100</f>
        <v>128.65399705655526</v>
      </c>
      <c r="L13" s="43">
        <f>(J13/H13)*100</f>
        <v>21.935573723767774</v>
      </c>
    </row>
    <row r="14" spans="2:12" ht="15">
      <c r="B14" s="170" t="s">
        <v>35</v>
      </c>
      <c r="C14" s="165"/>
      <c r="D14" s="165"/>
      <c r="E14" s="165"/>
      <c r="F14" s="165"/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2:12" ht="15">
      <c r="B15" s="41" t="s">
        <v>1</v>
      </c>
      <c r="C15" s="40"/>
      <c r="D15" s="40"/>
      <c r="E15" s="40"/>
      <c r="F15" s="40"/>
      <c r="G15" s="42">
        <f>G16+G17</f>
        <v>148937.81</v>
      </c>
      <c r="H15" s="42">
        <f>H16+H17</f>
        <v>983057</v>
      </c>
      <c r="I15" s="42">
        <f>I16+I17</f>
        <v>0</v>
      </c>
      <c r="J15" s="42">
        <f>J16+J17</f>
        <v>208240.23</v>
      </c>
      <c r="K15" s="42">
        <f>(J15/G15)*100</f>
        <v>139.81690075877978</v>
      </c>
      <c r="L15" s="42">
        <f>(J15/H15)*100</f>
        <v>21.182925303415775</v>
      </c>
    </row>
    <row r="16" spans="2:12" ht="15">
      <c r="B16" s="183" t="s">
        <v>31</v>
      </c>
      <c r="C16" s="164"/>
      <c r="D16" s="164"/>
      <c r="E16" s="164"/>
      <c r="F16" s="164"/>
      <c r="G16" s="43">
        <v>148754.8</v>
      </c>
      <c r="H16" s="43">
        <v>530471</v>
      </c>
      <c r="I16" s="43">
        <v>0</v>
      </c>
      <c r="J16" s="43">
        <v>204594.56</v>
      </c>
      <c r="K16" s="42">
        <f>(J16/G16)*100</f>
        <v>137.53812313955584</v>
      </c>
      <c r="L16" s="42">
        <f>(J16/H16)*100</f>
        <v>38.568472169072386</v>
      </c>
    </row>
    <row r="17" spans="2:12" ht="15">
      <c r="B17" s="170" t="s">
        <v>32</v>
      </c>
      <c r="C17" s="165"/>
      <c r="D17" s="165"/>
      <c r="E17" s="165"/>
      <c r="F17" s="165"/>
      <c r="G17" s="43">
        <v>183.01</v>
      </c>
      <c r="H17" s="43">
        <v>452586</v>
      </c>
      <c r="I17" s="43">
        <v>0</v>
      </c>
      <c r="J17" s="43">
        <v>3645.67</v>
      </c>
      <c r="K17" s="42">
        <f>(J17/G17)*100</f>
        <v>1992.0605431397191</v>
      </c>
      <c r="L17" s="42">
        <f>(J17/H17)*100</f>
        <v>0.8055198349043055</v>
      </c>
    </row>
    <row r="18" spans="2:12" ht="15">
      <c r="B18" s="173" t="s">
        <v>41</v>
      </c>
      <c r="C18" s="174"/>
      <c r="D18" s="174"/>
      <c r="E18" s="174"/>
      <c r="F18" s="174"/>
      <c r="G18" s="42">
        <f>G12-G15</f>
        <v>14374.23999999999</v>
      </c>
      <c r="H18" s="42">
        <f>H12-H15</f>
        <v>-25218</v>
      </c>
      <c r="I18" s="42">
        <f>I12-I15</f>
        <v>0</v>
      </c>
      <c r="J18" s="42">
        <f>J12-J15</f>
        <v>1867.25</v>
      </c>
      <c r="K18" s="42">
        <f>(J18/G18)*100</f>
        <v>12.990252006366953</v>
      </c>
      <c r="L18" s="42">
        <f>(J18/H18)*100</f>
        <v>-7.404433341264176</v>
      </c>
    </row>
    <row r="19" spans="2:12" ht="15">
      <c r="B19" s="11"/>
      <c r="C19" s="25"/>
      <c r="D19" s="25"/>
      <c r="E19" s="25"/>
      <c r="F19" s="25"/>
      <c r="G19" s="25"/>
      <c r="H19" s="25"/>
      <c r="I19" s="26"/>
      <c r="J19" s="26"/>
      <c r="K19" s="26"/>
      <c r="L19" s="26"/>
    </row>
    <row r="20" spans="2:12" ht="15">
      <c r="B20" s="11"/>
      <c r="C20" s="25"/>
      <c r="D20" s="25"/>
      <c r="E20" s="25"/>
      <c r="F20" s="25"/>
      <c r="G20" s="25"/>
      <c r="H20" s="25"/>
      <c r="I20" s="26"/>
      <c r="J20" s="26"/>
      <c r="K20" s="26"/>
      <c r="L20" s="26"/>
    </row>
    <row r="21" spans="2:12" ht="15">
      <c r="B21" s="11"/>
      <c r="C21" s="25"/>
      <c r="D21" s="25"/>
      <c r="E21" s="25"/>
      <c r="F21" s="25"/>
      <c r="G21" s="25"/>
      <c r="H21" s="25"/>
      <c r="I21" s="26"/>
      <c r="J21" s="26"/>
      <c r="K21" s="26"/>
      <c r="L21" s="26"/>
    </row>
    <row r="22" spans="2:12" ht="18" customHeight="1">
      <c r="B22" s="166" t="s">
        <v>42</v>
      </c>
      <c r="C22" s="166"/>
      <c r="D22" s="166"/>
      <c r="E22" s="166"/>
      <c r="F22" s="166"/>
      <c r="G22" s="25"/>
      <c r="H22" s="25"/>
      <c r="I22" s="26"/>
      <c r="J22" s="26"/>
      <c r="K22" s="26"/>
      <c r="L22" s="26"/>
    </row>
    <row r="23" spans="2:12" ht="45">
      <c r="B23" s="167" t="s">
        <v>7</v>
      </c>
      <c r="C23" s="168"/>
      <c r="D23" s="168"/>
      <c r="E23" s="168"/>
      <c r="F23" s="169"/>
      <c r="G23" s="23" t="s">
        <v>39</v>
      </c>
      <c r="H23" s="24" t="s">
        <v>29</v>
      </c>
      <c r="I23" s="24" t="s">
        <v>28</v>
      </c>
      <c r="J23" s="23" t="s">
        <v>40</v>
      </c>
      <c r="K23" s="24" t="s">
        <v>358</v>
      </c>
      <c r="L23" s="24" t="s">
        <v>359</v>
      </c>
    </row>
    <row r="24" spans="2:12" ht="15">
      <c r="B24" s="179">
        <v>1</v>
      </c>
      <c r="C24" s="179"/>
      <c r="D24" s="179"/>
      <c r="E24" s="179"/>
      <c r="F24" s="167"/>
      <c r="G24" s="23">
        <v>2</v>
      </c>
      <c r="H24" s="24">
        <v>3</v>
      </c>
      <c r="I24" s="24">
        <v>4</v>
      </c>
      <c r="J24" s="24">
        <v>5</v>
      </c>
      <c r="K24" s="24" t="s">
        <v>13</v>
      </c>
      <c r="L24" s="24" t="s">
        <v>14</v>
      </c>
    </row>
    <row r="25" spans="2:12" ht="15.75" customHeight="1">
      <c r="B25" s="163" t="s">
        <v>33</v>
      </c>
      <c r="C25" s="180"/>
      <c r="D25" s="180"/>
      <c r="E25" s="180"/>
      <c r="F25" s="181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</row>
    <row r="26" spans="2:12" ht="15">
      <c r="B26" s="163" t="s">
        <v>34</v>
      </c>
      <c r="C26" s="164"/>
      <c r="D26" s="164"/>
      <c r="E26" s="164"/>
      <c r="F26" s="164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1:40" s="27" customFormat="1" ht="15" customHeight="1">
      <c r="A27" s="8"/>
      <c r="B27" s="176" t="s">
        <v>36</v>
      </c>
      <c r="C27" s="177"/>
      <c r="D27" s="177"/>
      <c r="E27" s="177"/>
      <c r="F27" s="178"/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27" customFormat="1" ht="15" customHeight="1">
      <c r="A28" s="8"/>
      <c r="B28" s="176" t="s">
        <v>43</v>
      </c>
      <c r="C28" s="177"/>
      <c r="D28" s="177"/>
      <c r="E28" s="177"/>
      <c r="F28" s="178"/>
      <c r="G28" s="42">
        <v>25456</v>
      </c>
      <c r="H28" s="42">
        <v>25218</v>
      </c>
      <c r="I28" s="42">
        <v>0</v>
      </c>
      <c r="J28" s="42">
        <v>35713.66</v>
      </c>
      <c r="K28" s="42">
        <f>(J28/G28)*100</f>
        <v>140.29564739157763</v>
      </c>
      <c r="L28" s="42">
        <f>(J28/H28)*100</f>
        <v>141.61971607581887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2:12" ht="15">
      <c r="B29" s="173" t="s">
        <v>44</v>
      </c>
      <c r="C29" s="174"/>
      <c r="D29" s="174"/>
      <c r="E29" s="174"/>
      <c r="F29" s="174"/>
      <c r="G29" s="42">
        <v>39830.68</v>
      </c>
      <c r="H29" s="42">
        <v>25218</v>
      </c>
      <c r="I29" s="42">
        <v>0</v>
      </c>
      <c r="J29" s="42">
        <v>37580.91</v>
      </c>
      <c r="K29" s="42">
        <f>(J29/G29)*100</f>
        <v>94.35166560048687</v>
      </c>
      <c r="L29" s="42">
        <f>(J29/H29)*100</f>
        <v>149.02414941708304</v>
      </c>
    </row>
    <row r="30" spans="2:11" ht="15">
      <c r="B30" s="28"/>
      <c r="C30" s="29"/>
      <c r="D30" s="29"/>
      <c r="E30" s="29"/>
      <c r="F30" s="29"/>
      <c r="G30" s="30"/>
      <c r="H30" s="30"/>
      <c r="I30" s="30"/>
      <c r="J30" s="30"/>
      <c r="K30" s="30"/>
    </row>
    <row r="34" ht="14.25">
      <c r="B34" s="8" t="s">
        <v>356</v>
      </c>
    </row>
    <row r="35" ht="14.25">
      <c r="B35" s="8" t="s">
        <v>357</v>
      </c>
    </row>
    <row r="38" ht="14.25">
      <c r="B38" s="8" t="s">
        <v>355</v>
      </c>
    </row>
  </sheetData>
  <sheetProtection/>
  <mergeCells count="20">
    <mergeCell ref="B18:F18"/>
    <mergeCell ref="B29:F29"/>
    <mergeCell ref="B6:D6"/>
    <mergeCell ref="B28:F28"/>
    <mergeCell ref="B23:F23"/>
    <mergeCell ref="B24:F24"/>
    <mergeCell ref="B26:F26"/>
    <mergeCell ref="B27:F27"/>
    <mergeCell ref="B25:F25"/>
    <mergeCell ref="B22:F22"/>
    <mergeCell ref="B7:L7"/>
    <mergeCell ref="B16:F16"/>
    <mergeCell ref="B17:F17"/>
    <mergeCell ref="B11:F11"/>
    <mergeCell ref="B13:F13"/>
    <mergeCell ref="B9:F9"/>
    <mergeCell ref="B10:F10"/>
    <mergeCell ref="B14:F14"/>
    <mergeCell ref="A1:E3"/>
    <mergeCell ref="B5:L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5"/>
  <sheetViews>
    <sheetView zoomScale="50" zoomScaleNormal="50" zoomScalePageLayoutView="0" workbookViewId="0" topLeftCell="A1">
      <selection activeCell="F43" sqref="F43"/>
    </sheetView>
  </sheetViews>
  <sheetFormatPr defaultColWidth="9.140625" defaultRowHeight="15"/>
  <cols>
    <col min="1" max="1" width="9.140625" style="8" customWidth="1"/>
    <col min="2" max="2" width="7.421875" style="8" bestFit="1" customWidth="1"/>
    <col min="3" max="3" width="8.421875" style="8" bestFit="1" customWidth="1"/>
    <col min="4" max="4" width="5.421875" style="8" bestFit="1" customWidth="1"/>
    <col min="5" max="5" width="14.140625" style="8" customWidth="1"/>
    <col min="6" max="6" width="44.7109375" style="8" customWidth="1"/>
    <col min="7" max="10" width="25.28125" style="8" customWidth="1"/>
    <col min="11" max="12" width="15.7109375" style="8" customWidth="1"/>
    <col min="13" max="16384" width="9.140625" style="8" customWidth="1"/>
  </cols>
  <sheetData>
    <row r="1" spans="2:11" ht="15"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2:12" ht="18" customHeight="1">
      <c r="B2" s="182" t="s">
        <v>45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1" ht="15"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2:12" ht="15.75" customHeight="1">
      <c r="B4" s="182" t="s">
        <v>12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2:11" ht="15">
      <c r="B5" s="11"/>
      <c r="C5" s="11"/>
      <c r="D5" s="11"/>
      <c r="E5" s="11"/>
      <c r="F5" s="11"/>
      <c r="G5" s="11"/>
      <c r="H5" s="11"/>
      <c r="I5" s="11"/>
      <c r="J5" s="12"/>
      <c r="K5" s="12"/>
    </row>
    <row r="6" spans="2:12" ht="30">
      <c r="B6" s="184" t="s">
        <v>7</v>
      </c>
      <c r="C6" s="185"/>
      <c r="D6" s="185"/>
      <c r="E6" s="185"/>
      <c r="F6" s="186"/>
      <c r="G6" s="44" t="s">
        <v>353</v>
      </c>
      <c r="H6" s="44" t="s">
        <v>29</v>
      </c>
      <c r="I6" s="44" t="s">
        <v>28</v>
      </c>
      <c r="J6" s="44" t="s">
        <v>354</v>
      </c>
      <c r="K6" s="44" t="s">
        <v>358</v>
      </c>
      <c r="L6" s="44" t="s">
        <v>359</v>
      </c>
    </row>
    <row r="7" spans="2:12" ht="16.5" customHeight="1">
      <c r="B7" s="184">
        <v>1</v>
      </c>
      <c r="C7" s="185"/>
      <c r="D7" s="185"/>
      <c r="E7" s="185"/>
      <c r="F7" s="186"/>
      <c r="G7" s="44">
        <v>2</v>
      </c>
      <c r="H7" s="44">
        <v>3</v>
      </c>
      <c r="I7" s="44">
        <v>4</v>
      </c>
      <c r="J7" s="44">
        <v>5</v>
      </c>
      <c r="K7" s="44" t="s">
        <v>13</v>
      </c>
      <c r="L7" s="44" t="s">
        <v>14</v>
      </c>
    </row>
    <row r="8" spans="2:12" ht="15">
      <c r="B8" s="45"/>
      <c r="C8" s="45"/>
      <c r="D8" s="46"/>
      <c r="E8" s="46"/>
      <c r="F8" s="45" t="s">
        <v>15</v>
      </c>
      <c r="G8" s="75"/>
      <c r="H8" s="75"/>
      <c r="I8" s="75"/>
      <c r="J8" s="76"/>
      <c r="K8" s="76"/>
      <c r="L8" s="76"/>
    </row>
    <row r="9" spans="2:12" ht="15.75" customHeight="1">
      <c r="B9" s="45">
        <v>6</v>
      </c>
      <c r="C9" s="45"/>
      <c r="D9" s="45"/>
      <c r="E9" s="45"/>
      <c r="F9" s="45" t="s">
        <v>2</v>
      </c>
      <c r="G9" s="77">
        <v>163312.05</v>
      </c>
      <c r="H9" s="77">
        <f>H10+H16+H19+H22+H27</f>
        <v>957839</v>
      </c>
      <c r="I9" s="78" t="s">
        <v>48</v>
      </c>
      <c r="J9" s="79">
        <v>210107.48</v>
      </c>
      <c r="K9" s="80">
        <f>(J9/G9)*100</f>
        <v>128.65399705655526</v>
      </c>
      <c r="L9" s="79">
        <f>(J9/H9)*100</f>
        <v>21.935573723767774</v>
      </c>
    </row>
    <row r="10" spans="2:12" ht="30">
      <c r="B10" s="47"/>
      <c r="C10" s="48">
        <v>63</v>
      </c>
      <c r="D10" s="48"/>
      <c r="E10" s="48"/>
      <c r="F10" s="48" t="s">
        <v>16</v>
      </c>
      <c r="G10" s="42">
        <v>52412.01</v>
      </c>
      <c r="H10" s="42">
        <f>H11+H13</f>
        <v>485078</v>
      </c>
      <c r="I10" s="81" t="s">
        <v>48</v>
      </c>
      <c r="J10" s="82">
        <v>46744.86</v>
      </c>
      <c r="K10" s="83">
        <f>(J10/G10)*100</f>
        <v>89.18730649711773</v>
      </c>
      <c r="L10" s="82">
        <f>(J10/H10)*100</f>
        <v>9.636565665727986</v>
      </c>
    </row>
    <row r="11" spans="2:12" ht="28.5">
      <c r="B11" s="47"/>
      <c r="C11" s="49"/>
      <c r="D11" s="49">
        <v>632</v>
      </c>
      <c r="E11" s="49"/>
      <c r="F11" s="49" t="s">
        <v>49</v>
      </c>
      <c r="G11" s="53">
        <v>12037.73</v>
      </c>
      <c r="H11" s="53">
        <v>10087</v>
      </c>
      <c r="I11" s="78" t="s">
        <v>48</v>
      </c>
      <c r="J11" s="76">
        <v>0</v>
      </c>
      <c r="K11" s="84">
        <f aca="true" t="shared" si="0" ref="K11:K30">(J11/G11)*100</f>
        <v>0</v>
      </c>
      <c r="L11" s="76">
        <f aca="true" t="shared" si="1" ref="L11:L29">(J11/H11)*100</f>
        <v>0</v>
      </c>
    </row>
    <row r="12" spans="2:12" ht="15">
      <c r="B12" s="50"/>
      <c r="C12" s="50"/>
      <c r="D12" s="50"/>
      <c r="E12" s="50">
        <v>6323</v>
      </c>
      <c r="F12" s="50" t="s">
        <v>50</v>
      </c>
      <c r="G12" s="53">
        <v>12037.73</v>
      </c>
      <c r="H12" s="53">
        <v>10087</v>
      </c>
      <c r="I12" s="78" t="s">
        <v>48</v>
      </c>
      <c r="J12" s="76">
        <v>0</v>
      </c>
      <c r="K12" s="84">
        <f t="shared" si="0"/>
        <v>0</v>
      </c>
      <c r="L12" s="76">
        <f t="shared" si="1"/>
        <v>0</v>
      </c>
    </row>
    <row r="13" spans="2:12" ht="28.5">
      <c r="B13" s="50"/>
      <c r="C13" s="50"/>
      <c r="D13" s="50">
        <v>636</v>
      </c>
      <c r="E13" s="50"/>
      <c r="F13" s="51" t="s">
        <v>51</v>
      </c>
      <c r="G13" s="53">
        <v>40374.28</v>
      </c>
      <c r="H13" s="53">
        <f>H14+H15</f>
        <v>474991</v>
      </c>
      <c r="I13" s="78" t="s">
        <v>48</v>
      </c>
      <c r="J13" s="76">
        <v>46744.86</v>
      </c>
      <c r="K13" s="84">
        <f t="shared" si="0"/>
        <v>115.77880769638493</v>
      </c>
      <c r="L13" s="76">
        <f t="shared" si="1"/>
        <v>9.841209622919171</v>
      </c>
    </row>
    <row r="14" spans="2:12" ht="28.5">
      <c r="B14" s="50"/>
      <c r="C14" s="50"/>
      <c r="D14" s="50"/>
      <c r="E14" s="50">
        <v>6361</v>
      </c>
      <c r="F14" s="51" t="s">
        <v>52</v>
      </c>
      <c r="G14" s="53">
        <v>39843.39</v>
      </c>
      <c r="H14" s="53">
        <v>139866</v>
      </c>
      <c r="I14" s="78" t="s">
        <v>48</v>
      </c>
      <c r="J14" s="85">
        <v>45418</v>
      </c>
      <c r="K14" s="84">
        <f t="shared" si="0"/>
        <v>113.99130445476654</v>
      </c>
      <c r="L14" s="76">
        <f t="shared" si="1"/>
        <v>32.472509401856065</v>
      </c>
    </row>
    <row r="15" spans="2:12" ht="28.5">
      <c r="B15" s="50"/>
      <c r="C15" s="50"/>
      <c r="D15" s="50"/>
      <c r="E15" s="50">
        <v>6362</v>
      </c>
      <c r="F15" s="51" t="s">
        <v>53</v>
      </c>
      <c r="G15" s="53">
        <v>530.89</v>
      </c>
      <c r="H15" s="53">
        <v>335125</v>
      </c>
      <c r="I15" s="78" t="s">
        <v>48</v>
      </c>
      <c r="J15" s="76">
        <v>1327.23</v>
      </c>
      <c r="K15" s="84">
        <f t="shared" si="0"/>
        <v>250.00094181468856</v>
      </c>
      <c r="L15" s="76">
        <f t="shared" si="1"/>
        <v>0.3960402834763148</v>
      </c>
    </row>
    <row r="16" spans="2:12" ht="15">
      <c r="B16" s="50"/>
      <c r="C16" s="52">
        <v>64</v>
      </c>
      <c r="D16" s="52"/>
      <c r="E16" s="52"/>
      <c r="F16" s="52" t="s">
        <v>54</v>
      </c>
      <c r="G16" s="42">
        <v>0.17</v>
      </c>
      <c r="H16" s="42">
        <v>13</v>
      </c>
      <c r="I16" s="81" t="s">
        <v>48</v>
      </c>
      <c r="J16" s="82">
        <v>0</v>
      </c>
      <c r="K16" s="83">
        <f>(J16/G16)*100</f>
        <v>0</v>
      </c>
      <c r="L16" s="82">
        <f>(J16/H16)*100</f>
        <v>0</v>
      </c>
    </row>
    <row r="17" spans="2:12" ht="15">
      <c r="B17" s="50"/>
      <c r="C17" s="50"/>
      <c r="D17" s="50">
        <v>641</v>
      </c>
      <c r="E17" s="50"/>
      <c r="F17" s="50" t="s">
        <v>55</v>
      </c>
      <c r="G17" s="53">
        <v>0.17</v>
      </c>
      <c r="H17" s="53">
        <v>13</v>
      </c>
      <c r="I17" s="78" t="s">
        <v>48</v>
      </c>
      <c r="J17" s="76">
        <v>0</v>
      </c>
      <c r="K17" s="84">
        <f t="shared" si="0"/>
        <v>0</v>
      </c>
      <c r="L17" s="76">
        <f t="shared" si="1"/>
        <v>0</v>
      </c>
    </row>
    <row r="18" spans="2:12" ht="15">
      <c r="B18" s="50"/>
      <c r="C18" s="50"/>
      <c r="D18" s="50"/>
      <c r="E18" s="50">
        <v>6413</v>
      </c>
      <c r="F18" s="50" t="s">
        <v>56</v>
      </c>
      <c r="G18" s="53">
        <v>0.17</v>
      </c>
      <c r="H18" s="53">
        <v>13</v>
      </c>
      <c r="I18" s="78" t="s">
        <v>48</v>
      </c>
      <c r="J18" s="76">
        <v>0</v>
      </c>
      <c r="K18" s="84">
        <f t="shared" si="0"/>
        <v>0</v>
      </c>
      <c r="L18" s="76">
        <f t="shared" si="1"/>
        <v>0</v>
      </c>
    </row>
    <row r="19" spans="2:12" ht="45">
      <c r="B19" s="50"/>
      <c r="C19" s="52">
        <v>65</v>
      </c>
      <c r="D19" s="52"/>
      <c r="E19" s="52"/>
      <c r="F19" s="54" t="s">
        <v>57</v>
      </c>
      <c r="G19" s="42">
        <v>3436.86</v>
      </c>
      <c r="H19" s="42">
        <v>8255</v>
      </c>
      <c r="I19" s="81" t="s">
        <v>48</v>
      </c>
      <c r="J19" s="82">
        <v>3010</v>
      </c>
      <c r="K19" s="83">
        <f>(J19/G19)*100</f>
        <v>87.57994215650332</v>
      </c>
      <c r="L19" s="82">
        <f>(J19/H19)*100</f>
        <v>36.46274984857662</v>
      </c>
    </row>
    <row r="20" spans="2:12" ht="15">
      <c r="B20" s="50"/>
      <c r="C20" s="50"/>
      <c r="D20" s="50">
        <v>652</v>
      </c>
      <c r="E20" s="50"/>
      <c r="F20" s="50" t="s">
        <v>58</v>
      </c>
      <c r="G20" s="53">
        <v>3436.86</v>
      </c>
      <c r="H20" s="53">
        <v>8255</v>
      </c>
      <c r="I20" s="78" t="s">
        <v>48</v>
      </c>
      <c r="J20" s="76">
        <v>3010</v>
      </c>
      <c r="K20" s="84">
        <f t="shared" si="0"/>
        <v>87.57994215650332</v>
      </c>
      <c r="L20" s="76">
        <f t="shared" si="1"/>
        <v>36.46274984857662</v>
      </c>
    </row>
    <row r="21" spans="2:12" ht="15">
      <c r="B21" s="50"/>
      <c r="C21" s="50"/>
      <c r="D21" s="50"/>
      <c r="E21" s="50">
        <v>6526</v>
      </c>
      <c r="F21" s="50" t="s">
        <v>59</v>
      </c>
      <c r="G21" s="53">
        <v>3436.86</v>
      </c>
      <c r="H21" s="53">
        <v>8255</v>
      </c>
      <c r="I21" s="78" t="s">
        <v>48</v>
      </c>
      <c r="J21" s="76">
        <v>3010</v>
      </c>
      <c r="K21" s="84">
        <f t="shared" si="0"/>
        <v>87.57994215650332</v>
      </c>
      <c r="L21" s="76">
        <f t="shared" si="1"/>
        <v>36.46274984857662</v>
      </c>
    </row>
    <row r="22" spans="2:12" ht="30">
      <c r="B22" s="50"/>
      <c r="C22" s="52">
        <v>66</v>
      </c>
      <c r="D22" s="52"/>
      <c r="E22" s="52"/>
      <c r="F22" s="48" t="s">
        <v>17</v>
      </c>
      <c r="G22" s="42">
        <v>9611</v>
      </c>
      <c r="H22" s="42">
        <f>H23+H25</f>
        <v>16790</v>
      </c>
      <c r="I22" s="81" t="s">
        <v>48</v>
      </c>
      <c r="J22" s="82">
        <v>30279.34</v>
      </c>
      <c r="K22" s="83">
        <f>(J22/G22)*100</f>
        <v>315.0487982520029</v>
      </c>
      <c r="L22" s="82">
        <f>(J22/H22)*100</f>
        <v>180.34151280524122</v>
      </c>
    </row>
    <row r="23" spans="2:12" ht="28.5">
      <c r="B23" s="50"/>
      <c r="C23" s="55"/>
      <c r="D23" s="50">
        <v>661</v>
      </c>
      <c r="E23" s="50"/>
      <c r="F23" s="49" t="s">
        <v>18</v>
      </c>
      <c r="G23" s="53">
        <v>8682.39</v>
      </c>
      <c r="H23" s="53">
        <f>14600+597</f>
        <v>15197</v>
      </c>
      <c r="I23" s="78" t="s">
        <v>48</v>
      </c>
      <c r="J23" s="76">
        <v>29113.89</v>
      </c>
      <c r="K23" s="84">
        <f t="shared" si="0"/>
        <v>335.3211500520018</v>
      </c>
      <c r="L23" s="76">
        <f t="shared" si="1"/>
        <v>191.5765611633875</v>
      </c>
    </row>
    <row r="24" spans="2:12" ht="15">
      <c r="B24" s="50"/>
      <c r="C24" s="55"/>
      <c r="D24" s="50"/>
      <c r="E24" s="50">
        <v>6615</v>
      </c>
      <c r="F24" s="49" t="s">
        <v>60</v>
      </c>
      <c r="G24" s="53">
        <v>8682.39</v>
      </c>
      <c r="H24" s="53">
        <f>14600+597</f>
        <v>15197</v>
      </c>
      <c r="I24" s="78" t="s">
        <v>48</v>
      </c>
      <c r="J24" s="76">
        <v>29114</v>
      </c>
      <c r="K24" s="84">
        <f t="shared" si="0"/>
        <v>335.3224169842636</v>
      </c>
      <c r="L24" s="76">
        <f t="shared" si="1"/>
        <v>191.57728499045865</v>
      </c>
    </row>
    <row r="25" spans="2:12" ht="42.75">
      <c r="B25" s="50"/>
      <c r="C25" s="50"/>
      <c r="D25" s="50">
        <v>663</v>
      </c>
      <c r="E25" s="50"/>
      <c r="F25" s="49" t="s">
        <v>61</v>
      </c>
      <c r="G25" s="53">
        <v>929.06</v>
      </c>
      <c r="H25" s="53">
        <f>929+664</f>
        <v>1593</v>
      </c>
      <c r="I25" s="78" t="s">
        <v>48</v>
      </c>
      <c r="J25" s="76">
        <v>1165</v>
      </c>
      <c r="K25" s="84">
        <f t="shared" si="0"/>
        <v>125.39556110477257</v>
      </c>
      <c r="L25" s="76">
        <f t="shared" si="1"/>
        <v>73.13245448838668</v>
      </c>
    </row>
    <row r="26" spans="2:12" ht="15">
      <c r="B26" s="50"/>
      <c r="C26" s="50"/>
      <c r="D26" s="50"/>
      <c r="E26" s="50">
        <v>6631</v>
      </c>
      <c r="F26" s="49" t="s">
        <v>62</v>
      </c>
      <c r="G26" s="53">
        <v>929.06</v>
      </c>
      <c r="H26" s="53">
        <v>1593</v>
      </c>
      <c r="I26" s="78" t="s">
        <v>48</v>
      </c>
      <c r="J26" s="76">
        <v>1165.45</v>
      </c>
      <c r="K26" s="84">
        <f t="shared" si="0"/>
        <v>125.44399715841821</v>
      </c>
      <c r="L26" s="76">
        <f t="shared" si="1"/>
        <v>73.16070307595731</v>
      </c>
    </row>
    <row r="27" spans="2:12" ht="30">
      <c r="B27" s="50"/>
      <c r="C27" s="52">
        <v>67</v>
      </c>
      <c r="D27" s="52"/>
      <c r="E27" s="52"/>
      <c r="F27" s="48" t="s">
        <v>63</v>
      </c>
      <c r="G27" s="42">
        <v>97851.56</v>
      </c>
      <c r="H27" s="42">
        <f>H28</f>
        <v>447703</v>
      </c>
      <c r="I27" s="81" t="s">
        <v>48</v>
      </c>
      <c r="J27" s="82">
        <v>130073.28</v>
      </c>
      <c r="K27" s="83">
        <f>(J27/G27)*100</f>
        <v>132.92918375547615</v>
      </c>
      <c r="L27" s="82">
        <f>(J27/H27)*100</f>
        <v>29.05347518332466</v>
      </c>
    </row>
    <row r="28" spans="2:12" ht="42.75">
      <c r="B28" s="50"/>
      <c r="C28" s="50"/>
      <c r="D28" s="50">
        <v>671</v>
      </c>
      <c r="E28" s="50"/>
      <c r="F28" s="49" t="s">
        <v>64</v>
      </c>
      <c r="G28" s="53">
        <v>97851.56</v>
      </c>
      <c r="H28" s="53">
        <f>H30+H29</f>
        <v>447703</v>
      </c>
      <c r="I28" s="78" t="s">
        <v>48</v>
      </c>
      <c r="J28" s="76">
        <v>130073.28</v>
      </c>
      <c r="K28" s="84">
        <f t="shared" si="0"/>
        <v>132.92918375547615</v>
      </c>
      <c r="L28" s="76">
        <f t="shared" si="1"/>
        <v>29.05347518332466</v>
      </c>
    </row>
    <row r="29" spans="2:12" ht="28.5">
      <c r="B29" s="50"/>
      <c r="C29" s="50"/>
      <c r="D29" s="50"/>
      <c r="E29" s="50">
        <v>6711</v>
      </c>
      <c r="F29" s="49" t="s">
        <v>65</v>
      </c>
      <c r="G29" s="53">
        <v>97819.73</v>
      </c>
      <c r="H29" s="53">
        <v>309008</v>
      </c>
      <c r="I29" s="78" t="s">
        <v>48</v>
      </c>
      <c r="J29" s="76">
        <v>128243.47</v>
      </c>
      <c r="K29" s="84">
        <f t="shared" si="0"/>
        <v>131.10184417806101</v>
      </c>
      <c r="L29" s="76">
        <f t="shared" si="1"/>
        <v>41.501666623517835</v>
      </c>
    </row>
    <row r="30" spans="2:12" ht="42.75">
      <c r="B30" s="56"/>
      <c r="C30" s="56"/>
      <c r="D30" s="56"/>
      <c r="E30" s="56">
        <v>6712</v>
      </c>
      <c r="F30" s="46" t="s">
        <v>66</v>
      </c>
      <c r="G30" s="75">
        <v>31.83</v>
      </c>
      <c r="H30" s="75">
        <v>138695</v>
      </c>
      <c r="I30" s="78" t="s">
        <v>48</v>
      </c>
      <c r="J30" s="76">
        <v>1829.81</v>
      </c>
      <c r="K30" s="86">
        <f t="shared" si="0"/>
        <v>5748.696198554822</v>
      </c>
      <c r="L30" s="76">
        <f>(J30/H30)*100</f>
        <v>1.3193049497097948</v>
      </c>
    </row>
    <row r="31" s="57" customFormat="1" ht="15"/>
    <row r="32" ht="15.75" customHeight="1"/>
    <row r="33" spans="2:12" ht="15.75" customHeight="1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</row>
    <row r="34" spans="2:12" ht="30">
      <c r="B34" s="184" t="s">
        <v>7</v>
      </c>
      <c r="C34" s="185"/>
      <c r="D34" s="185"/>
      <c r="E34" s="185"/>
      <c r="F34" s="186"/>
      <c r="G34" s="44" t="s">
        <v>353</v>
      </c>
      <c r="H34" s="44" t="s">
        <v>29</v>
      </c>
      <c r="I34" s="44" t="s">
        <v>28</v>
      </c>
      <c r="J34" s="44" t="s">
        <v>354</v>
      </c>
      <c r="K34" s="44" t="s">
        <v>358</v>
      </c>
      <c r="L34" s="44" t="s">
        <v>359</v>
      </c>
    </row>
    <row r="35" spans="2:12" ht="12.75" customHeight="1">
      <c r="B35" s="184">
        <v>1</v>
      </c>
      <c r="C35" s="185"/>
      <c r="D35" s="185"/>
      <c r="E35" s="185"/>
      <c r="F35" s="186"/>
      <c r="G35" s="44">
        <v>2</v>
      </c>
      <c r="H35" s="44">
        <v>3</v>
      </c>
      <c r="I35" s="44">
        <v>4</v>
      </c>
      <c r="J35" s="44">
        <v>5</v>
      </c>
      <c r="K35" s="44" t="s">
        <v>13</v>
      </c>
      <c r="L35" s="44" t="s">
        <v>14</v>
      </c>
    </row>
    <row r="36" spans="2:12" ht="15">
      <c r="B36" s="58"/>
      <c r="C36" s="58"/>
      <c r="D36" s="58"/>
      <c r="E36" s="58"/>
      <c r="F36" s="58" t="s">
        <v>8</v>
      </c>
      <c r="G36" s="87">
        <f>G37+G80</f>
        <v>148937.81</v>
      </c>
      <c r="H36" s="87">
        <f>H37+H80</f>
        <v>983057</v>
      </c>
      <c r="I36" s="87" t="s">
        <v>48</v>
      </c>
      <c r="J36" s="87">
        <f>J37+J80</f>
        <v>208240.23000000004</v>
      </c>
      <c r="K36" s="88">
        <f>(J36/G36)*100</f>
        <v>139.8169007587798</v>
      </c>
      <c r="L36" s="88">
        <f>(J36/H36)*100</f>
        <v>21.18292530341578</v>
      </c>
    </row>
    <row r="37" spans="2:12" ht="15.75" thickBot="1">
      <c r="B37" s="59">
        <v>3</v>
      </c>
      <c r="C37" s="60"/>
      <c r="D37" s="60"/>
      <c r="E37" s="60"/>
      <c r="F37" s="60" t="s">
        <v>3</v>
      </c>
      <c r="G37" s="89">
        <f>G38+G45+G75</f>
        <v>148754.8</v>
      </c>
      <c r="H37" s="89">
        <f>H38+H45+H75</f>
        <v>530471</v>
      </c>
      <c r="I37" s="89" t="s">
        <v>48</v>
      </c>
      <c r="J37" s="89">
        <f>J38+J45+J75</f>
        <v>204594.56000000003</v>
      </c>
      <c r="K37" s="89">
        <f>(J37/G37)*100</f>
        <v>137.53812313955586</v>
      </c>
      <c r="L37" s="89">
        <f>(J37/H37)*100</f>
        <v>38.56847216907239</v>
      </c>
    </row>
    <row r="38" spans="2:12" ht="15">
      <c r="B38" s="61"/>
      <c r="C38" s="62">
        <v>31</v>
      </c>
      <c r="D38" s="62"/>
      <c r="E38" s="62"/>
      <c r="F38" s="62" t="s">
        <v>4</v>
      </c>
      <c r="G38" s="90">
        <f>G39+G41+G43</f>
        <v>88050.11</v>
      </c>
      <c r="H38" s="90">
        <f>H39+H41+H43</f>
        <v>207207</v>
      </c>
      <c r="I38" s="91" t="s">
        <v>48</v>
      </c>
      <c r="J38" s="90">
        <f>J39+J41+J43</f>
        <v>101664.67000000001</v>
      </c>
      <c r="K38" s="90">
        <f>(J38/G38)*100</f>
        <v>115.46228619135172</v>
      </c>
      <c r="L38" s="90">
        <f>(J38/H38)*100</f>
        <v>49.06430284691155</v>
      </c>
    </row>
    <row r="39" spans="2:12" ht="15">
      <c r="B39" s="56"/>
      <c r="C39" s="56"/>
      <c r="D39" s="50">
        <v>311</v>
      </c>
      <c r="E39" s="50"/>
      <c r="F39" s="50" t="s">
        <v>19</v>
      </c>
      <c r="G39" s="53">
        <v>71326.65</v>
      </c>
      <c r="H39" s="53">
        <v>170548</v>
      </c>
      <c r="I39" s="92" t="s">
        <v>48</v>
      </c>
      <c r="J39" s="76">
        <v>82201.85</v>
      </c>
      <c r="K39" s="53">
        <f aca="true" t="shared" si="2" ref="K39:K44">(J39/G39)*100</f>
        <v>115.24703599566222</v>
      </c>
      <c r="L39" s="53">
        <f aca="true" t="shared" si="3" ref="L39:L44">(J39/H39)*100</f>
        <v>48.19865961488848</v>
      </c>
    </row>
    <row r="40" spans="2:12" ht="15">
      <c r="B40" s="56"/>
      <c r="C40" s="56"/>
      <c r="D40" s="50"/>
      <c r="E40" s="50">
        <v>3111</v>
      </c>
      <c r="F40" s="50" t="s">
        <v>20</v>
      </c>
      <c r="G40" s="53">
        <v>71326.65</v>
      </c>
      <c r="H40" s="53">
        <v>170548</v>
      </c>
      <c r="I40" s="92" t="s">
        <v>48</v>
      </c>
      <c r="J40" s="76">
        <v>82201.85</v>
      </c>
      <c r="K40" s="53">
        <f t="shared" si="2"/>
        <v>115.24703599566222</v>
      </c>
      <c r="L40" s="53">
        <f t="shared" si="3"/>
        <v>48.19865961488848</v>
      </c>
    </row>
    <row r="41" spans="2:12" ht="15">
      <c r="B41" s="56"/>
      <c r="C41" s="56"/>
      <c r="D41" s="50">
        <v>312</v>
      </c>
      <c r="E41" s="50"/>
      <c r="F41" s="50" t="s">
        <v>67</v>
      </c>
      <c r="G41" s="53">
        <v>6370.69</v>
      </c>
      <c r="H41" s="53">
        <v>15423</v>
      </c>
      <c r="I41" s="92" t="s">
        <v>48</v>
      </c>
      <c r="J41" s="76">
        <v>9126.22</v>
      </c>
      <c r="K41" s="53">
        <f t="shared" si="2"/>
        <v>143.25324258439824</v>
      </c>
      <c r="L41" s="53">
        <f t="shared" si="3"/>
        <v>59.17279387927121</v>
      </c>
    </row>
    <row r="42" spans="2:12" ht="15">
      <c r="B42" s="56"/>
      <c r="C42" s="56"/>
      <c r="D42" s="50"/>
      <c r="E42" s="50">
        <v>3121</v>
      </c>
      <c r="F42" s="50" t="s">
        <v>67</v>
      </c>
      <c r="G42" s="53">
        <v>6370.69</v>
      </c>
      <c r="H42" s="53">
        <v>15423</v>
      </c>
      <c r="I42" s="92" t="s">
        <v>48</v>
      </c>
      <c r="J42" s="76">
        <v>9126.22</v>
      </c>
      <c r="K42" s="53">
        <f t="shared" si="2"/>
        <v>143.25324258439824</v>
      </c>
      <c r="L42" s="53">
        <f t="shared" si="3"/>
        <v>59.17279387927121</v>
      </c>
    </row>
    <row r="43" spans="2:12" ht="15">
      <c r="B43" s="56"/>
      <c r="C43" s="56"/>
      <c r="D43" s="50">
        <v>313</v>
      </c>
      <c r="E43" s="50"/>
      <c r="F43" s="50" t="s">
        <v>68</v>
      </c>
      <c r="G43" s="53">
        <v>10352.77</v>
      </c>
      <c r="H43" s="53">
        <v>21236</v>
      </c>
      <c r="I43" s="92" t="s">
        <v>48</v>
      </c>
      <c r="J43" s="76">
        <v>10336.6</v>
      </c>
      <c r="K43" s="53">
        <f>(J43/G43)*100</f>
        <v>99.84380991753898</v>
      </c>
      <c r="L43" s="53">
        <f t="shared" si="3"/>
        <v>48.674891693350915</v>
      </c>
    </row>
    <row r="44" spans="2:12" ht="15">
      <c r="B44" s="56"/>
      <c r="C44" s="56"/>
      <c r="D44" s="50"/>
      <c r="E44" s="50">
        <v>3132</v>
      </c>
      <c r="F44" s="50" t="s">
        <v>69</v>
      </c>
      <c r="G44" s="53">
        <v>10352.77</v>
      </c>
      <c r="H44" s="53">
        <v>21236</v>
      </c>
      <c r="I44" s="92" t="s">
        <v>48</v>
      </c>
      <c r="J44" s="76">
        <v>10336.6</v>
      </c>
      <c r="K44" s="53">
        <f t="shared" si="2"/>
        <v>99.84380991753898</v>
      </c>
      <c r="L44" s="53">
        <f t="shared" si="3"/>
        <v>48.674891693350915</v>
      </c>
    </row>
    <row r="45" spans="2:12" ht="15">
      <c r="B45" s="56"/>
      <c r="C45" s="52">
        <v>32</v>
      </c>
      <c r="D45" s="52"/>
      <c r="E45" s="52"/>
      <c r="F45" s="52" t="s">
        <v>10</v>
      </c>
      <c r="G45" s="42">
        <f>G46+G51+G56+G66+G68</f>
        <v>60349.20000000001</v>
      </c>
      <c r="H45" s="42">
        <f>H46+H51+H56+H66+H68</f>
        <v>321910</v>
      </c>
      <c r="I45" s="42" t="s">
        <v>48</v>
      </c>
      <c r="J45" s="42">
        <f>J46+J51+J56+J66+J68</f>
        <v>102495.86</v>
      </c>
      <c r="K45" s="42">
        <f>(J45/G45)*100</f>
        <v>169.8379763112021</v>
      </c>
      <c r="L45" s="42">
        <f>(J45/H45)*100</f>
        <v>31.83991177658352</v>
      </c>
    </row>
    <row r="46" spans="2:12" ht="14.25">
      <c r="B46" s="56"/>
      <c r="C46" s="56"/>
      <c r="D46" s="50">
        <v>321</v>
      </c>
      <c r="E46" s="50"/>
      <c r="F46" s="50" t="s">
        <v>21</v>
      </c>
      <c r="G46" s="53">
        <f>SUM(G47:G50)</f>
        <v>9815.62</v>
      </c>
      <c r="H46" s="53">
        <f>SUM(H47:H50)</f>
        <v>24230</v>
      </c>
      <c r="I46" s="93" t="s">
        <v>48</v>
      </c>
      <c r="J46" s="53">
        <f>SUM(J47:J50)</f>
        <v>9777.08</v>
      </c>
      <c r="K46" s="53">
        <f>(J46/G46)*100</f>
        <v>99.60736051314129</v>
      </c>
      <c r="L46" s="53">
        <f>(J46/H46)*100</f>
        <v>40.35113495666529</v>
      </c>
    </row>
    <row r="47" spans="2:12" ht="15">
      <c r="B47" s="56"/>
      <c r="C47" s="63"/>
      <c r="D47" s="50"/>
      <c r="E47" s="50">
        <v>3211</v>
      </c>
      <c r="F47" s="51" t="s">
        <v>22</v>
      </c>
      <c r="G47" s="53">
        <v>7046.33</v>
      </c>
      <c r="H47" s="53">
        <v>13923</v>
      </c>
      <c r="I47" s="92" t="s">
        <v>48</v>
      </c>
      <c r="J47" s="76">
        <v>6311.73</v>
      </c>
      <c r="K47" s="53">
        <f>(J47/G47)*100</f>
        <v>89.5747147806021</v>
      </c>
      <c r="L47" s="76">
        <f>(J47/H47)*100</f>
        <v>45.333117862529626</v>
      </c>
    </row>
    <row r="48" spans="2:12" ht="15">
      <c r="B48" s="56"/>
      <c r="C48" s="63"/>
      <c r="D48" s="50"/>
      <c r="E48" s="50">
        <v>3212</v>
      </c>
      <c r="F48" s="50" t="s">
        <v>73</v>
      </c>
      <c r="G48" s="53">
        <v>1246.96</v>
      </c>
      <c r="H48" s="53">
        <v>4003</v>
      </c>
      <c r="I48" s="92" t="s">
        <v>48</v>
      </c>
      <c r="J48" s="76">
        <v>1839.79</v>
      </c>
      <c r="K48" s="53">
        <f>(J48/G48)*100</f>
        <v>147.5420221979855</v>
      </c>
      <c r="L48" s="76">
        <f>(J48/H48)*100</f>
        <v>45.96027979015738</v>
      </c>
    </row>
    <row r="49" spans="2:12" ht="15">
      <c r="B49" s="56"/>
      <c r="C49" s="56"/>
      <c r="D49" s="50"/>
      <c r="E49" s="50">
        <v>3213</v>
      </c>
      <c r="F49" s="50" t="s">
        <v>70</v>
      </c>
      <c r="G49" s="53">
        <v>346.41</v>
      </c>
      <c r="H49" s="53">
        <v>2454</v>
      </c>
      <c r="I49" s="92" t="s">
        <v>48</v>
      </c>
      <c r="J49" s="76">
        <v>250</v>
      </c>
      <c r="K49" s="53">
        <f>(J49/G49)*100</f>
        <v>72.16881729742212</v>
      </c>
      <c r="L49" s="76">
        <f>(J49/H49)*100</f>
        <v>10.187449062754686</v>
      </c>
    </row>
    <row r="50" spans="2:12" ht="15">
      <c r="B50" s="45"/>
      <c r="C50" s="46"/>
      <c r="D50" s="49"/>
      <c r="E50" s="49">
        <v>3214</v>
      </c>
      <c r="F50" s="49" t="s">
        <v>71</v>
      </c>
      <c r="G50" s="53">
        <v>1175.92</v>
      </c>
      <c r="H50" s="53">
        <v>3850</v>
      </c>
      <c r="I50" s="92" t="s">
        <v>48</v>
      </c>
      <c r="J50" s="76">
        <v>1375.56</v>
      </c>
      <c r="K50" s="53">
        <f>(J50/G50)*100</f>
        <v>116.97734539764608</v>
      </c>
      <c r="L50" s="76">
        <f>(J50/H50)*100</f>
        <v>35.728831168831164</v>
      </c>
    </row>
    <row r="51" spans="2:12" ht="15">
      <c r="B51" s="56"/>
      <c r="C51" s="56"/>
      <c r="D51" s="50">
        <v>322</v>
      </c>
      <c r="E51" s="50"/>
      <c r="F51" s="50" t="s">
        <v>72</v>
      </c>
      <c r="G51" s="53">
        <f>G52+G53+G54</f>
        <v>8049.65</v>
      </c>
      <c r="H51" s="53">
        <f>H52+H53+H54+H55</f>
        <v>31853</v>
      </c>
      <c r="I51" s="92" t="s">
        <v>48</v>
      </c>
      <c r="J51" s="76">
        <f>J52+J53+J54+J55</f>
        <v>6931.98</v>
      </c>
      <c r="K51" s="76">
        <f>(J51/G51)*100</f>
        <v>86.11529693837619</v>
      </c>
      <c r="L51" s="76">
        <f>(J51/H51)*100</f>
        <v>21.762408564342447</v>
      </c>
    </row>
    <row r="52" spans="2:12" ht="15">
      <c r="B52" s="56"/>
      <c r="C52" s="56"/>
      <c r="D52" s="50"/>
      <c r="E52" s="50">
        <v>3221</v>
      </c>
      <c r="F52" s="50" t="s">
        <v>74</v>
      </c>
      <c r="G52" s="53">
        <v>441.07</v>
      </c>
      <c r="H52" s="53">
        <v>8228</v>
      </c>
      <c r="I52" s="92" t="s">
        <v>48</v>
      </c>
      <c r="J52" s="76">
        <v>1060.95</v>
      </c>
      <c r="K52" s="76">
        <f>(J52/G52)*100</f>
        <v>240.54005033214682</v>
      </c>
      <c r="L52" s="76">
        <f>(J52/H52)*100</f>
        <v>12.894385026737968</v>
      </c>
    </row>
    <row r="53" spans="2:12" ht="15">
      <c r="B53" s="56"/>
      <c r="C53" s="56"/>
      <c r="D53" s="50"/>
      <c r="E53" s="50">
        <v>3223</v>
      </c>
      <c r="F53" s="50" t="s">
        <v>75</v>
      </c>
      <c r="G53" s="53">
        <v>6889.18</v>
      </c>
      <c r="H53" s="53">
        <v>14600</v>
      </c>
      <c r="I53" s="92" t="s">
        <v>48</v>
      </c>
      <c r="J53" s="76">
        <v>5171.6</v>
      </c>
      <c r="K53" s="76">
        <f>(J53/G53)*100</f>
        <v>75.06844065621743</v>
      </c>
      <c r="L53" s="76">
        <f>(J53/H53)*100</f>
        <v>35.421917808219185</v>
      </c>
    </row>
    <row r="54" spans="2:12" ht="28.5">
      <c r="B54" s="56"/>
      <c r="C54" s="63"/>
      <c r="D54" s="50"/>
      <c r="E54" s="50">
        <v>3224</v>
      </c>
      <c r="F54" s="51" t="s">
        <v>76</v>
      </c>
      <c r="G54" s="53">
        <v>719.4</v>
      </c>
      <c r="H54" s="53">
        <v>2654</v>
      </c>
      <c r="I54" s="92" t="s">
        <v>48</v>
      </c>
      <c r="J54" s="76">
        <v>580.11</v>
      </c>
      <c r="K54" s="76">
        <f>(J54/G54)*100</f>
        <v>80.63803169307758</v>
      </c>
      <c r="L54" s="76">
        <f>(J54/H54)*100</f>
        <v>21.857950263752826</v>
      </c>
    </row>
    <row r="55" spans="2:12" ht="15">
      <c r="B55" s="56"/>
      <c r="C55" s="63"/>
      <c r="D55" s="50"/>
      <c r="E55" s="50">
        <v>3225</v>
      </c>
      <c r="F55" s="50" t="s">
        <v>77</v>
      </c>
      <c r="G55" s="53" t="s">
        <v>48</v>
      </c>
      <c r="H55" s="53">
        <v>6371</v>
      </c>
      <c r="I55" s="92" t="s">
        <v>48</v>
      </c>
      <c r="J55" s="76">
        <v>119.32</v>
      </c>
      <c r="K55" s="94" t="s">
        <v>48</v>
      </c>
      <c r="L55" s="76">
        <f>(J55/H55)*100</f>
        <v>1.8728614032334012</v>
      </c>
    </row>
    <row r="56" spans="2:12" ht="15">
      <c r="B56" s="45"/>
      <c r="C56" s="46"/>
      <c r="D56" s="49">
        <v>323</v>
      </c>
      <c r="E56" s="49"/>
      <c r="F56" s="49" t="s">
        <v>78</v>
      </c>
      <c r="G56" s="53">
        <f>SUM(G57:G65)</f>
        <v>36576.82000000001</v>
      </c>
      <c r="H56" s="53">
        <f>SUM(H57:H65)</f>
        <v>228504</v>
      </c>
      <c r="I56" s="92" t="s">
        <v>48</v>
      </c>
      <c r="J56" s="76">
        <f>SUM(J57:J65)</f>
        <v>52495.72</v>
      </c>
      <c r="K56" s="76">
        <f>(J56/G56)*100</f>
        <v>143.5218261182902</v>
      </c>
      <c r="L56" s="76">
        <f>(J56/H56)*100</f>
        <v>22.973654728144805</v>
      </c>
    </row>
    <row r="57" spans="2:12" ht="15">
      <c r="B57" s="56"/>
      <c r="C57" s="56"/>
      <c r="D57" s="50"/>
      <c r="E57" s="50">
        <v>3231</v>
      </c>
      <c r="F57" s="50" t="s">
        <v>79</v>
      </c>
      <c r="G57" s="53">
        <v>1107.06</v>
      </c>
      <c r="H57" s="53">
        <v>14200</v>
      </c>
      <c r="I57" s="92" t="s">
        <v>48</v>
      </c>
      <c r="J57" s="76">
        <v>5166.95</v>
      </c>
      <c r="K57" s="76">
        <f>(J57/G57)*100</f>
        <v>466.7271873249869</v>
      </c>
      <c r="L57" s="76">
        <f aca="true" t="shared" si="4" ref="L57:L65">(J57/H57)*100</f>
        <v>36.386971830985914</v>
      </c>
    </row>
    <row r="58" spans="2:12" ht="15">
      <c r="B58" s="56"/>
      <c r="C58" s="56"/>
      <c r="D58" s="50"/>
      <c r="E58" s="50">
        <v>3232</v>
      </c>
      <c r="F58" s="50" t="s">
        <v>80</v>
      </c>
      <c r="G58" s="53">
        <v>0</v>
      </c>
      <c r="H58" s="53">
        <v>3996</v>
      </c>
      <c r="I58" s="92" t="s">
        <v>48</v>
      </c>
      <c r="J58" s="76">
        <v>0</v>
      </c>
      <c r="K58" s="76">
        <v>0</v>
      </c>
      <c r="L58" s="76">
        <f t="shared" si="4"/>
        <v>0</v>
      </c>
    </row>
    <row r="59" spans="2:12" ht="15">
      <c r="B59" s="56"/>
      <c r="C59" s="56"/>
      <c r="D59" s="50"/>
      <c r="E59" s="50">
        <v>3233</v>
      </c>
      <c r="F59" s="50" t="s">
        <v>81</v>
      </c>
      <c r="G59" s="53">
        <v>527.57</v>
      </c>
      <c r="H59" s="53">
        <v>3716</v>
      </c>
      <c r="I59" s="92" t="s">
        <v>48</v>
      </c>
      <c r="J59" s="76">
        <v>0</v>
      </c>
      <c r="K59" s="76">
        <f aca="true" t="shared" si="5" ref="K59:K66">(J59/G59)*100</f>
        <v>0</v>
      </c>
      <c r="L59" s="76">
        <f t="shared" si="4"/>
        <v>0</v>
      </c>
    </row>
    <row r="60" spans="2:12" ht="15">
      <c r="B60" s="56"/>
      <c r="C60" s="56"/>
      <c r="D60" s="50"/>
      <c r="E60" s="50">
        <v>3234</v>
      </c>
      <c r="F60" s="50" t="s">
        <v>82</v>
      </c>
      <c r="G60" s="53">
        <v>805.83</v>
      </c>
      <c r="H60" s="53">
        <v>1526</v>
      </c>
      <c r="I60" s="92" t="s">
        <v>48</v>
      </c>
      <c r="J60" s="76">
        <v>238.89</v>
      </c>
      <c r="K60" s="76">
        <f t="shared" si="5"/>
        <v>29.64521052827519</v>
      </c>
      <c r="L60" s="76">
        <f t="shared" si="4"/>
        <v>15.654652686762777</v>
      </c>
    </row>
    <row r="61" spans="2:12" ht="15">
      <c r="B61" s="56"/>
      <c r="C61" s="63"/>
      <c r="D61" s="50"/>
      <c r="E61" s="50">
        <v>3235</v>
      </c>
      <c r="F61" s="51" t="s">
        <v>83</v>
      </c>
      <c r="G61" s="53">
        <v>3867.04</v>
      </c>
      <c r="H61" s="53">
        <v>8627</v>
      </c>
      <c r="I61" s="92" t="s">
        <v>48</v>
      </c>
      <c r="J61" s="76">
        <v>2287.79</v>
      </c>
      <c r="K61" s="76">
        <f t="shared" si="5"/>
        <v>59.1612706359386</v>
      </c>
      <c r="L61" s="76">
        <f t="shared" si="4"/>
        <v>26.518952127043004</v>
      </c>
    </row>
    <row r="62" spans="2:12" ht="15">
      <c r="B62" s="56"/>
      <c r="C62" s="63"/>
      <c r="D62" s="50"/>
      <c r="E62" s="50">
        <v>3236</v>
      </c>
      <c r="F62" s="50" t="s">
        <v>84</v>
      </c>
      <c r="G62" s="53">
        <v>1449.33</v>
      </c>
      <c r="H62" s="53">
        <v>3032</v>
      </c>
      <c r="I62" s="92" t="s">
        <v>48</v>
      </c>
      <c r="J62" s="76">
        <v>1491.81</v>
      </c>
      <c r="K62" s="76">
        <f t="shared" si="5"/>
        <v>102.93100950094181</v>
      </c>
      <c r="L62" s="76">
        <f t="shared" si="4"/>
        <v>49.202176781002635</v>
      </c>
    </row>
    <row r="63" spans="2:12" ht="15">
      <c r="B63" s="56"/>
      <c r="C63" s="56"/>
      <c r="D63" s="50"/>
      <c r="E63" s="50">
        <v>3237</v>
      </c>
      <c r="F63" s="50" t="s">
        <v>85</v>
      </c>
      <c r="G63" s="53">
        <v>17937.22</v>
      </c>
      <c r="H63" s="53">
        <v>157518</v>
      </c>
      <c r="I63" s="92" t="s">
        <v>48</v>
      </c>
      <c r="J63" s="76">
        <v>29033.79</v>
      </c>
      <c r="K63" s="76">
        <f t="shared" si="5"/>
        <v>161.86337682204933</v>
      </c>
      <c r="L63" s="76">
        <f t="shared" si="4"/>
        <v>18.43204586142536</v>
      </c>
    </row>
    <row r="64" spans="2:12" ht="15">
      <c r="B64" s="56"/>
      <c r="C64" s="56"/>
      <c r="D64" s="50"/>
      <c r="E64" s="50">
        <v>3238</v>
      </c>
      <c r="F64" s="50" t="s">
        <v>86</v>
      </c>
      <c r="G64" s="53">
        <v>2147.95</v>
      </c>
      <c r="H64" s="53">
        <v>4565</v>
      </c>
      <c r="I64" s="92" t="s">
        <v>48</v>
      </c>
      <c r="J64" s="76">
        <v>2325.02</v>
      </c>
      <c r="K64" s="76">
        <f t="shared" si="5"/>
        <v>108.24367420098233</v>
      </c>
      <c r="L64" s="76">
        <f t="shared" si="4"/>
        <v>50.93143483023002</v>
      </c>
    </row>
    <row r="65" spans="2:12" ht="15">
      <c r="B65" s="56"/>
      <c r="C65" s="56"/>
      <c r="D65" s="50"/>
      <c r="E65" s="50">
        <v>3239</v>
      </c>
      <c r="F65" s="50" t="s">
        <v>87</v>
      </c>
      <c r="G65" s="53">
        <v>8734.82</v>
      </c>
      <c r="H65" s="53">
        <v>31324</v>
      </c>
      <c r="I65" s="92" t="s">
        <v>48</v>
      </c>
      <c r="J65" s="76">
        <v>11951.47</v>
      </c>
      <c r="K65" s="76">
        <f t="shared" si="5"/>
        <v>136.8256014434184</v>
      </c>
      <c r="L65" s="76">
        <f t="shared" si="4"/>
        <v>38.154354488571066</v>
      </c>
    </row>
    <row r="66" spans="2:12" ht="28.5">
      <c r="B66" s="56"/>
      <c r="C66" s="63"/>
      <c r="D66" s="56">
        <v>324</v>
      </c>
      <c r="E66" s="56"/>
      <c r="F66" s="64" t="s">
        <v>88</v>
      </c>
      <c r="G66" s="75">
        <v>613.85</v>
      </c>
      <c r="H66" s="75">
        <v>3319</v>
      </c>
      <c r="I66" s="92" t="s">
        <v>48</v>
      </c>
      <c r="J66" s="76">
        <v>7015.28</v>
      </c>
      <c r="K66" s="76">
        <f t="shared" si="5"/>
        <v>1142.8329396432352</v>
      </c>
      <c r="L66" s="76">
        <f>(J66/H66)*100</f>
        <v>211.36727930099428</v>
      </c>
    </row>
    <row r="67" spans="2:12" ht="28.5">
      <c r="B67" s="56"/>
      <c r="C67" s="63"/>
      <c r="D67" s="56"/>
      <c r="E67" s="56">
        <v>3241</v>
      </c>
      <c r="F67" s="64" t="s">
        <v>91</v>
      </c>
      <c r="G67" s="75">
        <v>613.85</v>
      </c>
      <c r="H67" s="75">
        <v>3319</v>
      </c>
      <c r="I67" s="92" t="s">
        <v>48</v>
      </c>
      <c r="J67" s="76">
        <v>7015.28</v>
      </c>
      <c r="K67" s="76">
        <f>(J67/G67)*100</f>
        <v>1142.8329396432352</v>
      </c>
      <c r="L67" s="76">
        <f>(J67/H67)*100</f>
        <v>211.36727930099428</v>
      </c>
    </row>
    <row r="68" spans="2:12" ht="15">
      <c r="B68" s="56"/>
      <c r="C68" s="56"/>
      <c r="D68" s="56">
        <v>329</v>
      </c>
      <c r="E68" s="56"/>
      <c r="F68" s="56" t="s">
        <v>90</v>
      </c>
      <c r="G68" s="75">
        <f>SUM(G69:G74)</f>
        <v>5293.259999999999</v>
      </c>
      <c r="H68" s="75">
        <f>SUM(H69:H74)</f>
        <v>34004</v>
      </c>
      <c r="I68" s="92" t="s">
        <v>48</v>
      </c>
      <c r="J68" s="75">
        <f>SUM(J69:J74)</f>
        <v>26275.8</v>
      </c>
      <c r="K68" s="76">
        <f>(J68/G68)*100</f>
        <v>496.4010836422168</v>
      </c>
      <c r="L68" s="76">
        <f>(J68/H68)*100</f>
        <v>77.27267380308199</v>
      </c>
    </row>
    <row r="69" spans="2:12" ht="28.5">
      <c r="B69" s="56"/>
      <c r="C69" s="56"/>
      <c r="D69" s="56"/>
      <c r="E69" s="56">
        <v>3291</v>
      </c>
      <c r="F69" s="64" t="s">
        <v>89</v>
      </c>
      <c r="G69" s="75">
        <v>798.71</v>
      </c>
      <c r="H69" s="75">
        <v>1327</v>
      </c>
      <c r="I69" s="92" t="s">
        <v>48</v>
      </c>
      <c r="J69" s="76">
        <v>399.36</v>
      </c>
      <c r="K69" s="76">
        <f aca="true" t="shared" si="6" ref="K69:K75">(J69/G69)*100</f>
        <v>50.00062600944022</v>
      </c>
      <c r="L69" s="76">
        <f aca="true" t="shared" si="7" ref="L69:L74">(J69/H69)*100</f>
        <v>30.094951017332328</v>
      </c>
    </row>
    <row r="70" spans="2:12" ht="15">
      <c r="B70" s="56"/>
      <c r="C70" s="56"/>
      <c r="D70" s="56"/>
      <c r="E70" s="56">
        <v>3292</v>
      </c>
      <c r="F70" s="56" t="s">
        <v>92</v>
      </c>
      <c r="G70" s="75">
        <v>947.6</v>
      </c>
      <c r="H70" s="75">
        <v>1592</v>
      </c>
      <c r="I70" s="92" t="s">
        <v>48</v>
      </c>
      <c r="J70" s="76">
        <v>945.37</v>
      </c>
      <c r="K70" s="76">
        <f t="shared" si="6"/>
        <v>99.76466863655551</v>
      </c>
      <c r="L70" s="76">
        <f t="shared" si="7"/>
        <v>59.38253768844221</v>
      </c>
    </row>
    <row r="71" spans="2:12" ht="15">
      <c r="B71" s="56"/>
      <c r="C71" s="63"/>
      <c r="D71" s="56"/>
      <c r="E71" s="56">
        <v>3293</v>
      </c>
      <c r="F71" s="64" t="s">
        <v>93</v>
      </c>
      <c r="G71" s="75">
        <v>2206.37</v>
      </c>
      <c r="H71" s="75">
        <v>15994</v>
      </c>
      <c r="I71" s="92" t="s">
        <v>48</v>
      </c>
      <c r="J71" s="76">
        <v>20692.81</v>
      </c>
      <c r="K71" s="76">
        <f t="shared" si="6"/>
        <v>937.866722263265</v>
      </c>
      <c r="L71" s="76">
        <f t="shared" si="7"/>
        <v>129.37857946730026</v>
      </c>
    </row>
    <row r="72" spans="2:12" ht="15">
      <c r="B72" s="56"/>
      <c r="C72" s="63"/>
      <c r="D72" s="56"/>
      <c r="E72" s="56">
        <v>3294</v>
      </c>
      <c r="F72" s="56" t="s">
        <v>94</v>
      </c>
      <c r="G72" s="75">
        <v>46.45</v>
      </c>
      <c r="H72" s="75">
        <v>133</v>
      </c>
      <c r="I72" s="92" t="s">
        <v>48</v>
      </c>
      <c r="J72" s="76">
        <v>60</v>
      </c>
      <c r="K72" s="76">
        <f t="shared" si="6"/>
        <v>129.17115177610333</v>
      </c>
      <c r="L72" s="76">
        <f t="shared" si="7"/>
        <v>45.11278195488722</v>
      </c>
    </row>
    <row r="73" spans="2:12" ht="15">
      <c r="B73" s="56"/>
      <c r="C73" s="56"/>
      <c r="D73" s="56"/>
      <c r="E73" s="56">
        <v>3295</v>
      </c>
      <c r="F73" s="56" t="s">
        <v>95</v>
      </c>
      <c r="G73" s="75">
        <v>265</v>
      </c>
      <c r="H73" s="75">
        <v>824</v>
      </c>
      <c r="I73" s="92" t="s">
        <v>48</v>
      </c>
      <c r="J73" s="76">
        <v>179.62</v>
      </c>
      <c r="K73" s="76">
        <f t="shared" si="6"/>
        <v>67.78113207547169</v>
      </c>
      <c r="L73" s="76">
        <f t="shared" si="7"/>
        <v>21.798543689320386</v>
      </c>
    </row>
    <row r="74" spans="2:12" ht="15">
      <c r="B74" s="56"/>
      <c r="C74" s="63"/>
      <c r="D74" s="56"/>
      <c r="E74" s="56">
        <v>3299</v>
      </c>
      <c r="F74" s="64" t="s">
        <v>90</v>
      </c>
      <c r="G74" s="75">
        <v>1029.13</v>
      </c>
      <c r="H74" s="75">
        <v>14134</v>
      </c>
      <c r="I74" s="92"/>
      <c r="J74" s="76">
        <v>3998.64</v>
      </c>
      <c r="K74" s="76">
        <f t="shared" si="6"/>
        <v>388.5456647848182</v>
      </c>
      <c r="L74" s="76">
        <f t="shared" si="7"/>
        <v>28.290929673128623</v>
      </c>
    </row>
    <row r="75" spans="2:12" ht="15">
      <c r="B75" s="56"/>
      <c r="C75" s="52">
        <v>34</v>
      </c>
      <c r="D75" s="52"/>
      <c r="E75" s="52"/>
      <c r="F75" s="52" t="s">
        <v>96</v>
      </c>
      <c r="G75" s="42">
        <v>355.49</v>
      </c>
      <c r="H75" s="42">
        <f>H76</f>
        <v>1354</v>
      </c>
      <c r="I75" s="42" t="s">
        <v>48</v>
      </c>
      <c r="J75" s="95">
        <v>434.03</v>
      </c>
      <c r="K75" s="95">
        <f t="shared" si="6"/>
        <v>122.0934484795634</v>
      </c>
      <c r="L75" s="95">
        <f>(J75/H75)*100</f>
        <v>32.05539143279172</v>
      </c>
    </row>
    <row r="76" spans="2:12" ht="15">
      <c r="B76" s="56"/>
      <c r="C76" s="56"/>
      <c r="D76" s="56">
        <v>343</v>
      </c>
      <c r="E76" s="56"/>
      <c r="F76" s="56" t="s">
        <v>97</v>
      </c>
      <c r="G76" s="75">
        <v>355.49</v>
      </c>
      <c r="H76" s="75">
        <f>SUM(H77:H79)</f>
        <v>1354</v>
      </c>
      <c r="I76" s="92" t="s">
        <v>48</v>
      </c>
      <c r="J76" s="76">
        <f>J77+J78+J79</f>
        <v>434.03</v>
      </c>
      <c r="K76" s="76">
        <f>(J76/G76)*100</f>
        <v>122.0934484795634</v>
      </c>
      <c r="L76" s="76">
        <f>(J76/H76)*100</f>
        <v>32.05539143279172</v>
      </c>
    </row>
    <row r="77" spans="2:12" ht="15">
      <c r="B77" s="56"/>
      <c r="C77" s="56"/>
      <c r="D77" s="56"/>
      <c r="E77" s="56">
        <v>3431</v>
      </c>
      <c r="F77" s="56" t="s">
        <v>98</v>
      </c>
      <c r="G77" s="75">
        <v>355.49</v>
      </c>
      <c r="H77" s="75">
        <v>1194</v>
      </c>
      <c r="I77" s="92" t="s">
        <v>48</v>
      </c>
      <c r="J77" s="76">
        <v>345.01</v>
      </c>
      <c r="K77" s="76">
        <f>(J77/G77)*100</f>
        <v>97.0519564544713</v>
      </c>
      <c r="L77" s="76">
        <f>(J77/H77)*100</f>
        <v>28.895309882747068</v>
      </c>
    </row>
    <row r="78" spans="2:12" ht="15">
      <c r="B78" s="56"/>
      <c r="C78" s="56"/>
      <c r="D78" s="56"/>
      <c r="E78" s="56">
        <v>3433</v>
      </c>
      <c r="F78" s="56" t="s">
        <v>99</v>
      </c>
      <c r="G78" s="75">
        <v>355.49</v>
      </c>
      <c r="H78" s="75">
        <v>28</v>
      </c>
      <c r="I78" s="92" t="s">
        <v>48</v>
      </c>
      <c r="J78" s="76">
        <v>0</v>
      </c>
      <c r="K78" s="76">
        <v>0</v>
      </c>
      <c r="L78" s="76">
        <f>(J78/H78)*100</f>
        <v>0</v>
      </c>
    </row>
    <row r="79" spans="2:12" ht="15.75" thickBot="1">
      <c r="B79" s="65"/>
      <c r="C79" s="66"/>
      <c r="D79" s="65"/>
      <c r="E79" s="65">
        <v>3434</v>
      </c>
      <c r="F79" s="67" t="s">
        <v>100</v>
      </c>
      <c r="G79" s="96">
        <v>0</v>
      </c>
      <c r="H79" s="96">
        <v>132</v>
      </c>
      <c r="I79" s="97" t="s">
        <v>48</v>
      </c>
      <c r="J79" s="98">
        <v>89.02</v>
      </c>
      <c r="K79" s="98">
        <v>0</v>
      </c>
      <c r="L79" s="98">
        <f>(J79/H79)*100</f>
        <v>67.43939393939394</v>
      </c>
    </row>
    <row r="80" spans="2:12" ht="15.75" thickBot="1">
      <c r="B80" s="68">
        <v>4</v>
      </c>
      <c r="C80" s="69"/>
      <c r="D80" s="69"/>
      <c r="E80" s="69"/>
      <c r="F80" s="69" t="s">
        <v>5</v>
      </c>
      <c r="G80" s="99">
        <f>G81+G84+G93</f>
        <v>183.01</v>
      </c>
      <c r="H80" s="99">
        <f>H81+H84+H93</f>
        <v>452586</v>
      </c>
      <c r="I80" s="100" t="s">
        <v>48</v>
      </c>
      <c r="J80" s="99">
        <f>J81+J84+J93</f>
        <v>3645.67</v>
      </c>
      <c r="K80" s="101">
        <f>(J80/G80)*100</f>
        <v>1992.0605431397191</v>
      </c>
      <c r="L80" s="102">
        <f>(J80/H80)*100</f>
        <v>0.8055198349043055</v>
      </c>
    </row>
    <row r="81" spans="2:12" ht="30">
      <c r="B81" s="70"/>
      <c r="C81" s="71">
        <v>41</v>
      </c>
      <c r="D81" s="71"/>
      <c r="E81" s="71"/>
      <c r="F81" s="72" t="s">
        <v>6</v>
      </c>
      <c r="G81" s="103">
        <v>0</v>
      </c>
      <c r="H81" s="103">
        <v>0</v>
      </c>
      <c r="I81" s="104" t="s">
        <v>48</v>
      </c>
      <c r="J81" s="105">
        <v>414.76</v>
      </c>
      <c r="K81" s="106" t="s">
        <v>48</v>
      </c>
      <c r="L81" s="106" t="s">
        <v>48</v>
      </c>
    </row>
    <row r="82" spans="2:12" ht="14.25">
      <c r="B82" s="46"/>
      <c r="C82" s="46"/>
      <c r="D82" s="56">
        <v>412</v>
      </c>
      <c r="E82" s="56"/>
      <c r="F82" s="56" t="s">
        <v>102</v>
      </c>
      <c r="G82" s="75">
        <v>0</v>
      </c>
      <c r="H82" s="75">
        <v>0</v>
      </c>
      <c r="I82" s="107" t="s">
        <v>48</v>
      </c>
      <c r="J82" s="76">
        <v>414.76</v>
      </c>
      <c r="K82" s="94" t="s">
        <v>48</v>
      </c>
      <c r="L82" s="94" t="s">
        <v>48</v>
      </c>
    </row>
    <row r="83" spans="2:12" ht="14.25">
      <c r="B83" s="46"/>
      <c r="C83" s="46"/>
      <c r="D83" s="56"/>
      <c r="E83" s="56">
        <v>4123</v>
      </c>
      <c r="F83" s="56" t="s">
        <v>103</v>
      </c>
      <c r="G83" s="75">
        <v>0</v>
      </c>
      <c r="H83" s="75">
        <v>0</v>
      </c>
      <c r="I83" s="107" t="s">
        <v>48</v>
      </c>
      <c r="J83" s="76">
        <v>414.76</v>
      </c>
      <c r="K83" s="94" t="s">
        <v>48</v>
      </c>
      <c r="L83" s="94" t="s">
        <v>48</v>
      </c>
    </row>
    <row r="84" spans="2:12" ht="30">
      <c r="B84" s="56"/>
      <c r="C84" s="73">
        <v>42</v>
      </c>
      <c r="D84" s="73"/>
      <c r="E84" s="73"/>
      <c r="F84" s="74" t="s">
        <v>101</v>
      </c>
      <c r="G84" s="108">
        <f>G85+G89+G91</f>
        <v>183.01</v>
      </c>
      <c r="H84" s="108">
        <f>H85+H89+H91</f>
        <v>7965</v>
      </c>
      <c r="I84" s="109" t="s">
        <v>48</v>
      </c>
      <c r="J84" s="108">
        <f>J85+J89+J91</f>
        <v>3230.91</v>
      </c>
      <c r="K84" s="110">
        <f>(J84/G84)*100</f>
        <v>1765.4281186820392</v>
      </c>
      <c r="L84" s="110">
        <f aca="true" t="shared" si="8" ref="L84:L95">(J84/H84)*100</f>
        <v>40.563841807909604</v>
      </c>
    </row>
    <row r="85" spans="2:12" ht="14.25">
      <c r="B85" s="56"/>
      <c r="C85" s="56"/>
      <c r="D85" s="56">
        <v>422</v>
      </c>
      <c r="E85" s="56"/>
      <c r="F85" s="56" t="s">
        <v>104</v>
      </c>
      <c r="G85" s="75">
        <v>31.83</v>
      </c>
      <c r="H85" s="75">
        <f>SUM(H86:H88)</f>
        <v>5973</v>
      </c>
      <c r="I85" s="111" t="s">
        <v>48</v>
      </c>
      <c r="J85" s="75">
        <f>SUM(J86:J88)</f>
        <v>2912.64</v>
      </c>
      <c r="K85" s="76">
        <f aca="true" t="shared" si="9" ref="K85:K92">(J85/G85)*100</f>
        <v>9150.612629594723</v>
      </c>
      <c r="L85" s="76">
        <f t="shared" si="8"/>
        <v>48.76343545956806</v>
      </c>
    </row>
    <row r="86" spans="2:12" ht="14.25">
      <c r="B86" s="56"/>
      <c r="C86" s="56"/>
      <c r="D86" s="56"/>
      <c r="E86" s="56">
        <v>4221</v>
      </c>
      <c r="F86" s="56" t="s">
        <v>105</v>
      </c>
      <c r="G86" s="75">
        <v>31.83</v>
      </c>
      <c r="H86" s="75">
        <v>1991</v>
      </c>
      <c r="I86" s="93" t="s">
        <v>48</v>
      </c>
      <c r="J86" s="76">
        <v>2065.1</v>
      </c>
      <c r="K86" s="76">
        <f t="shared" si="9"/>
        <v>6487.904492617028</v>
      </c>
      <c r="L86" s="76">
        <f t="shared" si="8"/>
        <v>103.72174786539428</v>
      </c>
    </row>
    <row r="87" spans="2:12" ht="14.25">
      <c r="B87" s="56"/>
      <c r="C87" s="56"/>
      <c r="D87" s="56"/>
      <c r="E87" s="56">
        <v>4226</v>
      </c>
      <c r="F87" s="64" t="s">
        <v>106</v>
      </c>
      <c r="G87" s="75">
        <v>0</v>
      </c>
      <c r="H87" s="75">
        <v>2655</v>
      </c>
      <c r="I87" s="93" t="s">
        <v>48</v>
      </c>
      <c r="J87" s="76">
        <v>0</v>
      </c>
      <c r="K87" s="76" t="s">
        <v>48</v>
      </c>
      <c r="L87" s="76">
        <f t="shared" si="8"/>
        <v>0</v>
      </c>
    </row>
    <row r="88" spans="2:12" ht="14.25">
      <c r="B88" s="56"/>
      <c r="C88" s="56"/>
      <c r="D88" s="56"/>
      <c r="E88" s="56">
        <v>4227</v>
      </c>
      <c r="F88" s="56" t="s">
        <v>107</v>
      </c>
      <c r="G88" s="75">
        <v>0</v>
      </c>
      <c r="H88" s="75">
        <v>1327</v>
      </c>
      <c r="I88" s="93" t="s">
        <v>48</v>
      </c>
      <c r="J88" s="76">
        <v>847.54</v>
      </c>
      <c r="K88" s="94" t="s">
        <v>48</v>
      </c>
      <c r="L88" s="76">
        <f t="shared" si="8"/>
        <v>63.86887716654107</v>
      </c>
    </row>
    <row r="89" spans="2:12" ht="14.25">
      <c r="B89" s="56"/>
      <c r="C89" s="56"/>
      <c r="D89" s="56">
        <v>424</v>
      </c>
      <c r="E89" s="56"/>
      <c r="F89" s="56" t="s">
        <v>108</v>
      </c>
      <c r="G89" s="75">
        <v>0</v>
      </c>
      <c r="H89" s="75">
        <v>664</v>
      </c>
      <c r="I89" s="93" t="s">
        <v>48</v>
      </c>
      <c r="J89" s="76">
        <v>0</v>
      </c>
      <c r="K89" s="94" t="s">
        <v>48</v>
      </c>
      <c r="L89" s="76">
        <f t="shared" si="8"/>
        <v>0</v>
      </c>
    </row>
    <row r="90" spans="2:12" ht="14.25">
      <c r="B90" s="46"/>
      <c r="C90" s="46"/>
      <c r="D90" s="56"/>
      <c r="E90" s="56">
        <v>4243</v>
      </c>
      <c r="F90" s="56" t="s">
        <v>109</v>
      </c>
      <c r="G90" s="75">
        <v>0</v>
      </c>
      <c r="H90" s="75">
        <v>664</v>
      </c>
      <c r="I90" s="107"/>
      <c r="J90" s="76">
        <v>0</v>
      </c>
      <c r="K90" s="94" t="s">
        <v>48</v>
      </c>
      <c r="L90" s="76">
        <f t="shared" si="8"/>
        <v>0</v>
      </c>
    </row>
    <row r="91" spans="2:12" ht="14.25">
      <c r="B91" s="46"/>
      <c r="C91" s="46"/>
      <c r="D91" s="56">
        <v>426</v>
      </c>
      <c r="E91" s="56"/>
      <c r="F91" s="56" t="s">
        <v>110</v>
      </c>
      <c r="G91" s="75">
        <v>151.18</v>
      </c>
      <c r="H91" s="75">
        <v>1328</v>
      </c>
      <c r="I91" s="107"/>
      <c r="J91" s="76">
        <v>318.27</v>
      </c>
      <c r="K91" s="76">
        <f t="shared" si="9"/>
        <v>210.52387881994972</v>
      </c>
      <c r="L91" s="76">
        <f t="shared" si="8"/>
        <v>23.966114457831324</v>
      </c>
    </row>
    <row r="92" spans="2:12" ht="14.25">
      <c r="B92" s="56"/>
      <c r="C92" s="56"/>
      <c r="D92" s="56"/>
      <c r="E92" s="56">
        <v>4262</v>
      </c>
      <c r="F92" s="56" t="s">
        <v>111</v>
      </c>
      <c r="G92" s="75">
        <v>151.18</v>
      </c>
      <c r="H92" s="75">
        <v>1328</v>
      </c>
      <c r="I92" s="93" t="s">
        <v>48</v>
      </c>
      <c r="J92" s="76">
        <v>318.27</v>
      </c>
      <c r="K92" s="76">
        <f t="shared" si="9"/>
        <v>210.52387881994972</v>
      </c>
      <c r="L92" s="76">
        <f t="shared" si="8"/>
        <v>23.966114457831324</v>
      </c>
    </row>
    <row r="93" spans="2:12" ht="30">
      <c r="B93" s="56"/>
      <c r="C93" s="73">
        <v>45</v>
      </c>
      <c r="D93" s="73"/>
      <c r="E93" s="73"/>
      <c r="F93" s="74" t="s">
        <v>112</v>
      </c>
      <c r="G93" s="108">
        <v>0</v>
      </c>
      <c r="H93" s="108">
        <v>444621</v>
      </c>
      <c r="I93" s="109" t="s">
        <v>48</v>
      </c>
      <c r="J93" s="110">
        <v>0</v>
      </c>
      <c r="K93" s="112" t="s">
        <v>48</v>
      </c>
      <c r="L93" s="79">
        <f t="shared" si="8"/>
        <v>0</v>
      </c>
    </row>
    <row r="94" spans="2:12" ht="14.25">
      <c r="B94" s="56"/>
      <c r="C94" s="56"/>
      <c r="D94" s="56">
        <v>451</v>
      </c>
      <c r="E94" s="56"/>
      <c r="F94" s="56" t="s">
        <v>113</v>
      </c>
      <c r="G94" s="75">
        <v>0</v>
      </c>
      <c r="H94" s="53">
        <v>444621</v>
      </c>
      <c r="I94" s="93" t="s">
        <v>48</v>
      </c>
      <c r="J94" s="76">
        <v>0</v>
      </c>
      <c r="K94" s="94" t="s">
        <v>48</v>
      </c>
      <c r="L94" s="76">
        <f t="shared" si="8"/>
        <v>0</v>
      </c>
    </row>
    <row r="95" spans="2:12" ht="14.25">
      <c r="B95" s="56"/>
      <c r="C95" s="56"/>
      <c r="D95" s="56"/>
      <c r="E95" s="56">
        <v>4511</v>
      </c>
      <c r="F95" s="64" t="s">
        <v>113</v>
      </c>
      <c r="G95" s="75">
        <v>0</v>
      </c>
      <c r="H95" s="53">
        <v>444621</v>
      </c>
      <c r="I95" s="93" t="s">
        <v>48</v>
      </c>
      <c r="J95" s="76">
        <v>0</v>
      </c>
      <c r="K95" s="76" t="s">
        <v>48</v>
      </c>
      <c r="L95" s="76">
        <f t="shared" si="8"/>
        <v>0</v>
      </c>
    </row>
  </sheetData>
  <sheetProtection/>
  <mergeCells count="6">
    <mergeCell ref="B6:F6"/>
    <mergeCell ref="B7:F7"/>
    <mergeCell ref="B34:F34"/>
    <mergeCell ref="B35:F35"/>
    <mergeCell ref="B2:L2"/>
    <mergeCell ref="B4:L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zoomScale="50" zoomScaleNormal="50" zoomScalePageLayoutView="0" workbookViewId="0" topLeftCell="A1">
      <selection activeCell="C27" sqref="C27"/>
    </sheetView>
  </sheetViews>
  <sheetFormatPr defaultColWidth="9.140625" defaultRowHeight="15"/>
  <cols>
    <col min="1" max="1" width="9.140625" style="10" customWidth="1"/>
    <col min="2" max="2" width="61.00390625" style="10" customWidth="1"/>
    <col min="3" max="6" width="25.28125" style="10" customWidth="1"/>
    <col min="7" max="8" width="15.7109375" style="10" customWidth="1"/>
    <col min="9" max="10" width="9.140625" style="10" customWidth="1"/>
    <col min="11" max="11" width="9.57421875" style="10" bestFit="1" customWidth="1"/>
    <col min="12" max="12" width="9.140625" style="10" customWidth="1"/>
    <col min="13" max="13" width="9.57421875" style="10" bestFit="1" customWidth="1"/>
    <col min="14" max="16384" width="9.140625" style="10" customWidth="1"/>
  </cols>
  <sheetData>
    <row r="1" spans="2:8" ht="12.75">
      <c r="B1" s="9"/>
      <c r="C1" s="9"/>
      <c r="D1" s="9"/>
      <c r="E1" s="9"/>
      <c r="F1" s="1"/>
      <c r="G1" s="1"/>
      <c r="H1" s="1"/>
    </row>
    <row r="2" spans="2:8" ht="15.75" customHeight="1">
      <c r="B2" s="187" t="s">
        <v>27</v>
      </c>
      <c r="C2" s="187"/>
      <c r="D2" s="187"/>
      <c r="E2" s="187"/>
      <c r="F2" s="187"/>
      <c r="G2" s="187"/>
      <c r="H2" s="187"/>
    </row>
    <row r="3" spans="2:8" ht="12.75">
      <c r="B3" s="9"/>
      <c r="C3" s="9"/>
      <c r="D3" s="9"/>
      <c r="E3" s="9"/>
      <c r="F3" s="1"/>
      <c r="G3" s="1"/>
      <c r="H3" s="1"/>
    </row>
    <row r="4" spans="2:8" ht="25.5">
      <c r="B4" s="6" t="s">
        <v>7</v>
      </c>
      <c r="C4" s="6" t="s">
        <v>360</v>
      </c>
      <c r="D4" s="6" t="s">
        <v>29</v>
      </c>
      <c r="E4" s="6" t="s">
        <v>28</v>
      </c>
      <c r="F4" s="6" t="s">
        <v>354</v>
      </c>
      <c r="G4" s="6" t="s">
        <v>358</v>
      </c>
      <c r="H4" s="6" t="s">
        <v>359</v>
      </c>
    </row>
    <row r="5" spans="2:8" ht="13.5" thickBot="1"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 t="s">
        <v>13</v>
      </c>
      <c r="H5" s="14" t="s">
        <v>14</v>
      </c>
    </row>
    <row r="6" spans="2:11" ht="13.5" thickBot="1">
      <c r="B6" s="15" t="s">
        <v>26</v>
      </c>
      <c r="C6" s="114">
        <f>C7+C10+C13+C16+C19+C21</f>
        <v>163312.05000000002</v>
      </c>
      <c r="D6" s="114">
        <f>D7+D10+D13+D16+D19+D21</f>
        <v>957839</v>
      </c>
      <c r="E6" s="115"/>
      <c r="F6" s="116">
        <f>F7+F10+F13+F16+F19+F21</f>
        <v>210107.47999999998</v>
      </c>
      <c r="G6" s="35">
        <f>(F6/C6)*100</f>
        <v>128.6539970565552</v>
      </c>
      <c r="H6" s="32">
        <f>(F6/D6)*100</f>
        <v>21.93557372376777</v>
      </c>
      <c r="K6" s="16"/>
    </row>
    <row r="7" spans="2:8" ht="12.75">
      <c r="B7" s="7" t="s">
        <v>24</v>
      </c>
      <c r="C7" s="117">
        <f>C8+C9</f>
        <v>97851.56</v>
      </c>
      <c r="D7" s="118">
        <f>D8+D9</f>
        <v>447703</v>
      </c>
      <c r="E7" s="119" t="s">
        <v>48</v>
      </c>
      <c r="F7" s="120">
        <f>F8+F9</f>
        <v>130073.28</v>
      </c>
      <c r="G7" s="36">
        <f>(F7/C7)*100</f>
        <v>132.92918375547615</v>
      </c>
      <c r="H7" s="33">
        <f>(F7/D7)*100</f>
        <v>29.05347518332466</v>
      </c>
    </row>
    <row r="8" spans="2:8" ht="12.75">
      <c r="B8" s="17" t="s">
        <v>121</v>
      </c>
      <c r="C8" s="113">
        <v>97819.73</v>
      </c>
      <c r="D8" s="113">
        <v>309008</v>
      </c>
      <c r="E8" s="121" t="s">
        <v>48</v>
      </c>
      <c r="F8" s="122">
        <f>128243.47</f>
        <v>128243.47</v>
      </c>
      <c r="G8" s="37">
        <f aca="true" t="shared" si="0" ref="G8:G22">(F8/C8)*100</f>
        <v>131.10184417806101</v>
      </c>
      <c r="H8" s="34">
        <f aca="true" t="shared" si="1" ref="H8:H22">(F8/D8)*100</f>
        <v>41.501666623517835</v>
      </c>
    </row>
    <row r="9" spans="2:8" ht="12.75">
      <c r="B9" s="17" t="s">
        <v>348</v>
      </c>
      <c r="C9" s="113">
        <v>31.83</v>
      </c>
      <c r="D9" s="113">
        <v>138695</v>
      </c>
      <c r="E9" s="121"/>
      <c r="F9" s="122">
        <v>1829.81</v>
      </c>
      <c r="G9" s="37">
        <f>(F9/C9)*100</f>
        <v>5748.696198554822</v>
      </c>
      <c r="H9" s="34">
        <f t="shared" si="1"/>
        <v>1.3193049497097948</v>
      </c>
    </row>
    <row r="10" spans="2:8" ht="12.75">
      <c r="B10" s="2" t="s">
        <v>23</v>
      </c>
      <c r="C10" s="117">
        <v>12119.25</v>
      </c>
      <c r="D10" s="117">
        <f>8255+15197</f>
        <v>23452</v>
      </c>
      <c r="E10" s="123" t="s">
        <v>48</v>
      </c>
      <c r="F10" s="33">
        <f>10453.89+3010</f>
        <v>13463.89</v>
      </c>
      <c r="G10" s="36">
        <f t="shared" si="0"/>
        <v>111.09507601542998</v>
      </c>
      <c r="H10" s="33">
        <f t="shared" si="1"/>
        <v>57.41041275797373</v>
      </c>
    </row>
    <row r="11" spans="2:8" ht="12.75">
      <c r="B11" s="18" t="s">
        <v>361</v>
      </c>
      <c r="C11" s="113">
        <v>3436.86</v>
      </c>
      <c r="D11" s="113">
        <v>8255</v>
      </c>
      <c r="E11" s="121" t="s">
        <v>48</v>
      </c>
      <c r="F11" s="34">
        <v>3010</v>
      </c>
      <c r="G11" s="37">
        <f t="shared" si="0"/>
        <v>87.57994215650332</v>
      </c>
      <c r="H11" s="34">
        <f t="shared" si="1"/>
        <v>36.46274984857662</v>
      </c>
    </row>
    <row r="12" spans="2:8" ht="12.75">
      <c r="B12" s="18" t="s">
        <v>362</v>
      </c>
      <c r="C12" s="113">
        <f>C10-C11</f>
        <v>8682.39</v>
      </c>
      <c r="D12" s="113">
        <v>15197</v>
      </c>
      <c r="E12" s="121"/>
      <c r="F12" s="34">
        <v>10453.89</v>
      </c>
      <c r="G12" s="37">
        <f t="shared" si="0"/>
        <v>120.40336819700566</v>
      </c>
      <c r="H12" s="34">
        <f t="shared" si="1"/>
        <v>68.78916891491741</v>
      </c>
    </row>
    <row r="13" spans="2:8" ht="12.75">
      <c r="B13" s="5" t="s">
        <v>114</v>
      </c>
      <c r="C13" s="117">
        <f>C14+C15</f>
        <v>40374.28</v>
      </c>
      <c r="D13" s="117">
        <f>92086+47780+335125</f>
        <v>474991</v>
      </c>
      <c r="E13" s="123" t="s">
        <v>48</v>
      </c>
      <c r="F13" s="33">
        <v>46744.86</v>
      </c>
      <c r="G13" s="36">
        <f t="shared" si="0"/>
        <v>115.77880769638493</v>
      </c>
      <c r="H13" s="33">
        <f t="shared" si="1"/>
        <v>9.841209622919171</v>
      </c>
    </row>
    <row r="14" spans="2:8" ht="12.75">
      <c r="B14" s="18" t="s">
        <v>349</v>
      </c>
      <c r="C14" s="113">
        <v>39843.39</v>
      </c>
      <c r="D14" s="113">
        <v>139866</v>
      </c>
      <c r="E14" s="121" t="s">
        <v>48</v>
      </c>
      <c r="F14" s="34">
        <f>45417.63</f>
        <v>45417.63</v>
      </c>
      <c r="G14" s="37">
        <f t="shared" si="0"/>
        <v>113.99037581892503</v>
      </c>
      <c r="H14" s="34">
        <f t="shared" si="1"/>
        <v>32.472244862940244</v>
      </c>
    </row>
    <row r="15" spans="2:8" ht="12.75">
      <c r="B15" s="18" t="s">
        <v>350</v>
      </c>
      <c r="C15" s="113">
        <v>530.89</v>
      </c>
      <c r="D15" s="113">
        <v>335125</v>
      </c>
      <c r="E15" s="121"/>
      <c r="F15" s="34">
        <v>1327.23</v>
      </c>
      <c r="G15" s="37">
        <f t="shared" si="0"/>
        <v>250.00094181468856</v>
      </c>
      <c r="H15" s="34">
        <f t="shared" si="1"/>
        <v>0.3960402834763148</v>
      </c>
    </row>
    <row r="16" spans="2:8" ht="12.75">
      <c r="B16" s="13" t="s">
        <v>115</v>
      </c>
      <c r="C16" s="117">
        <v>929.06</v>
      </c>
      <c r="D16" s="117">
        <f>929+664</f>
        <v>1593</v>
      </c>
      <c r="E16" s="123" t="s">
        <v>48</v>
      </c>
      <c r="F16" s="33">
        <v>1165.45</v>
      </c>
      <c r="G16" s="36">
        <f t="shared" si="0"/>
        <v>125.44399715841821</v>
      </c>
      <c r="H16" s="33">
        <f t="shared" si="1"/>
        <v>73.16070307595731</v>
      </c>
    </row>
    <row r="17" spans="2:8" ht="12.75">
      <c r="B17" s="18" t="s">
        <v>351</v>
      </c>
      <c r="C17" s="113">
        <v>929.06</v>
      </c>
      <c r="D17" s="113">
        <v>929</v>
      </c>
      <c r="E17" s="121" t="s">
        <v>48</v>
      </c>
      <c r="F17" s="34">
        <v>900</v>
      </c>
      <c r="G17" s="37">
        <f t="shared" si="0"/>
        <v>96.87210729124061</v>
      </c>
      <c r="H17" s="34">
        <f t="shared" si="1"/>
        <v>96.87836383207751</v>
      </c>
    </row>
    <row r="18" spans="2:8" ht="12.75">
      <c r="B18" s="18" t="s">
        <v>352</v>
      </c>
      <c r="C18" s="113">
        <v>0</v>
      </c>
      <c r="D18" s="113">
        <v>664</v>
      </c>
      <c r="E18" s="121"/>
      <c r="F18" s="34">
        <v>265.45</v>
      </c>
      <c r="G18" s="37">
        <v>0</v>
      </c>
      <c r="H18" s="34">
        <f t="shared" si="1"/>
        <v>39.97740963855422</v>
      </c>
    </row>
    <row r="19" spans="2:8" ht="25.5">
      <c r="B19" s="2" t="s">
        <v>117</v>
      </c>
      <c r="C19" s="117">
        <v>0.17</v>
      </c>
      <c r="D19" s="117">
        <f>13</f>
        <v>13</v>
      </c>
      <c r="E19" s="123" t="s">
        <v>48</v>
      </c>
      <c r="F19" s="33">
        <v>0</v>
      </c>
      <c r="G19" s="36">
        <f t="shared" si="0"/>
        <v>0</v>
      </c>
      <c r="H19" s="33">
        <f t="shared" si="1"/>
        <v>0</v>
      </c>
    </row>
    <row r="20" spans="2:8" ht="12.75">
      <c r="B20" s="18" t="s">
        <v>116</v>
      </c>
      <c r="C20" s="113">
        <v>0.17</v>
      </c>
      <c r="D20" s="113">
        <f>13</f>
        <v>13</v>
      </c>
      <c r="E20" s="121" t="s">
        <v>48</v>
      </c>
      <c r="F20" s="34">
        <v>0</v>
      </c>
      <c r="G20" s="37">
        <f t="shared" si="0"/>
        <v>0</v>
      </c>
      <c r="H20" s="34">
        <f t="shared" si="1"/>
        <v>0</v>
      </c>
    </row>
    <row r="21" spans="2:8" ht="12.75">
      <c r="B21" s="2" t="s">
        <v>118</v>
      </c>
      <c r="C21" s="117">
        <f>C22+C23</f>
        <v>12037.73</v>
      </c>
      <c r="D21" s="117">
        <f>SUM(D22:D23)</f>
        <v>10087</v>
      </c>
      <c r="E21" s="123" t="s">
        <v>48</v>
      </c>
      <c r="F21" s="33">
        <f>F22+F23</f>
        <v>18660</v>
      </c>
      <c r="G21" s="36">
        <f t="shared" si="0"/>
        <v>155.01261450456192</v>
      </c>
      <c r="H21" s="33">
        <f t="shared" si="1"/>
        <v>184.99058193714683</v>
      </c>
    </row>
    <row r="22" spans="2:8" ht="12.75">
      <c r="B22" s="19" t="s">
        <v>119</v>
      </c>
      <c r="C22" s="113">
        <v>12037.73</v>
      </c>
      <c r="D22" s="113">
        <v>10087</v>
      </c>
      <c r="E22" s="121" t="s">
        <v>48</v>
      </c>
      <c r="F22" s="34">
        <v>0</v>
      </c>
      <c r="G22" s="37">
        <f t="shared" si="0"/>
        <v>0</v>
      </c>
      <c r="H22" s="34">
        <f t="shared" si="1"/>
        <v>0</v>
      </c>
    </row>
    <row r="23" spans="2:8" ht="12.75">
      <c r="B23" s="19" t="s">
        <v>120</v>
      </c>
      <c r="C23" s="113">
        <v>0</v>
      </c>
      <c r="D23" s="113">
        <v>0</v>
      </c>
      <c r="E23" s="121" t="s">
        <v>48</v>
      </c>
      <c r="F23" s="34">
        <v>18660</v>
      </c>
      <c r="G23" s="37">
        <v>0</v>
      </c>
      <c r="H23" s="34">
        <v>0</v>
      </c>
    </row>
    <row r="24" spans="2:8" ht="12.75">
      <c r="B24" s="188"/>
      <c r="C24" s="189"/>
      <c r="D24" s="189"/>
      <c r="E24" s="189"/>
      <c r="F24" s="189"/>
      <c r="G24" s="189"/>
      <c r="H24" s="190"/>
    </row>
    <row r="25" spans="2:8" ht="13.5" thickBot="1">
      <c r="B25" s="191"/>
      <c r="C25" s="192"/>
      <c r="D25" s="192"/>
      <c r="E25" s="192"/>
      <c r="F25" s="192"/>
      <c r="G25" s="192"/>
      <c r="H25" s="193"/>
    </row>
    <row r="26" spans="2:15" ht="15.75" customHeight="1" thickBot="1">
      <c r="B26" s="127" t="s">
        <v>25</v>
      </c>
      <c r="C26" s="114">
        <v>148937.81</v>
      </c>
      <c r="D26" s="114">
        <f>D27+D30+D33+D36+D39+D41</f>
        <v>983057</v>
      </c>
      <c r="E26" s="124" t="s">
        <v>48</v>
      </c>
      <c r="F26" s="116">
        <f>208240.23</f>
        <v>208240.23</v>
      </c>
      <c r="G26" s="125">
        <f>(F26/C26)*100</f>
        <v>139.81690075877978</v>
      </c>
      <c r="H26" s="125">
        <f>(F26/D26)*100</f>
        <v>21.182925303415775</v>
      </c>
      <c r="O26" s="128"/>
    </row>
    <row r="27" spans="2:8" ht="15.75" customHeight="1">
      <c r="B27" s="7" t="s">
        <v>24</v>
      </c>
      <c r="C27" s="118">
        <v>97851.56</v>
      </c>
      <c r="D27" s="117">
        <f>308872+138696</f>
        <v>447568</v>
      </c>
      <c r="E27" s="119" t="s">
        <v>48</v>
      </c>
      <c r="F27" s="33">
        <v>130073.28</v>
      </c>
      <c r="G27" s="33">
        <f>(F27/C27)*100</f>
        <v>132.92918375547615</v>
      </c>
      <c r="H27" s="33">
        <f>(F27/D27)*100</f>
        <v>29.062238587209094</v>
      </c>
    </row>
    <row r="28" spans="2:8" ht="12.75">
      <c r="B28" s="17" t="s">
        <v>121</v>
      </c>
      <c r="C28" s="113">
        <v>97819.73</v>
      </c>
      <c r="D28" s="113">
        <v>309008</v>
      </c>
      <c r="E28" s="121" t="s">
        <v>48</v>
      </c>
      <c r="F28" s="34">
        <f>128243.47</f>
        <v>128243.47</v>
      </c>
      <c r="G28" s="34">
        <f>(F28/C28)*100</f>
        <v>131.10184417806101</v>
      </c>
      <c r="H28" s="34">
        <f>(F28/D28)*100</f>
        <v>41.501666623517835</v>
      </c>
    </row>
    <row r="29" spans="2:8" ht="12.75">
      <c r="B29" s="17" t="s">
        <v>348</v>
      </c>
      <c r="C29" s="126">
        <v>31.83</v>
      </c>
      <c r="D29" s="113">
        <v>138695</v>
      </c>
      <c r="E29" s="121"/>
      <c r="F29" s="34">
        <f>1829.81</f>
        <v>1829.81</v>
      </c>
      <c r="G29" s="34">
        <f aca="true" t="shared" si="2" ref="G29:G42">(F29/C29)*100</f>
        <v>5748.696198554822</v>
      </c>
      <c r="H29" s="34">
        <f aca="true" t="shared" si="3" ref="H29:H42">(F29/D29)*100</f>
        <v>1.3193049497097948</v>
      </c>
    </row>
    <row r="30" spans="2:8" ht="12.75">
      <c r="B30" s="2" t="s">
        <v>23</v>
      </c>
      <c r="C30" s="117">
        <v>6019.76</v>
      </c>
      <c r="D30" s="117">
        <v>23453</v>
      </c>
      <c r="E30" s="123" t="s">
        <v>48</v>
      </c>
      <c r="F30" s="33">
        <v>3987.8</v>
      </c>
      <c r="G30" s="33">
        <f t="shared" si="2"/>
        <v>66.24516592023603</v>
      </c>
      <c r="H30" s="33">
        <f t="shared" si="3"/>
        <v>17.003368439005673</v>
      </c>
    </row>
    <row r="31" spans="2:8" ht="12.75">
      <c r="B31" s="18" t="s">
        <v>361</v>
      </c>
      <c r="C31" s="113">
        <v>0</v>
      </c>
      <c r="D31" s="113">
        <v>8255</v>
      </c>
      <c r="E31" s="121"/>
      <c r="F31" s="34">
        <v>0</v>
      </c>
      <c r="G31" s="34">
        <v>0</v>
      </c>
      <c r="H31" s="34">
        <f t="shared" si="3"/>
        <v>0</v>
      </c>
    </row>
    <row r="32" spans="2:13" ht="12.75">
      <c r="B32" s="18" t="s">
        <v>362</v>
      </c>
      <c r="C32" s="113">
        <v>6019.76</v>
      </c>
      <c r="D32" s="113">
        <f>14600+597</f>
        <v>15197</v>
      </c>
      <c r="E32" s="121" t="s">
        <v>48</v>
      </c>
      <c r="F32" s="34">
        <v>3987.8</v>
      </c>
      <c r="G32" s="34">
        <f t="shared" si="2"/>
        <v>66.24516592023603</v>
      </c>
      <c r="H32" s="34">
        <f t="shared" si="3"/>
        <v>26.24070540238205</v>
      </c>
      <c r="M32" s="16"/>
    </row>
    <row r="33" spans="2:13" ht="12.75">
      <c r="B33" s="5" t="s">
        <v>114</v>
      </c>
      <c r="C33" s="117">
        <v>37874</v>
      </c>
      <c r="D33" s="117">
        <f>165217+335126</f>
        <v>500343</v>
      </c>
      <c r="E33" s="123" t="s">
        <v>48</v>
      </c>
      <c r="F33" s="33">
        <f>45648.59+1815.86+2655</f>
        <v>50119.45</v>
      </c>
      <c r="G33" s="33">
        <f t="shared" si="2"/>
        <v>132.33207477425145</v>
      </c>
      <c r="H33" s="33">
        <f t="shared" si="3"/>
        <v>10.017018325428756</v>
      </c>
      <c r="M33" s="16"/>
    </row>
    <row r="34" spans="2:13" ht="12.75">
      <c r="B34" s="18" t="s">
        <v>349</v>
      </c>
      <c r="C34" s="113">
        <v>37874</v>
      </c>
      <c r="D34" s="113">
        <f>92086+47780</f>
        <v>139866</v>
      </c>
      <c r="E34" s="121"/>
      <c r="F34" s="34">
        <v>45648.59</v>
      </c>
      <c r="G34" s="34">
        <f t="shared" si="2"/>
        <v>120.52751227755188</v>
      </c>
      <c r="H34" s="34">
        <f t="shared" si="3"/>
        <v>32.63737434401499</v>
      </c>
      <c r="M34" s="16"/>
    </row>
    <row r="35" spans="2:8" ht="12.75">
      <c r="B35" s="18" t="s">
        <v>350</v>
      </c>
      <c r="C35" s="113">
        <v>0</v>
      </c>
      <c r="D35" s="113">
        <v>335125</v>
      </c>
      <c r="E35" s="121" t="s">
        <v>48</v>
      </c>
      <c r="F35" s="34">
        <v>1815.86</v>
      </c>
      <c r="G35" s="34">
        <v>0</v>
      </c>
      <c r="H35" s="34">
        <f t="shared" si="3"/>
        <v>0.5418455800074599</v>
      </c>
    </row>
    <row r="36" spans="2:8" ht="12.75">
      <c r="B36" s="13" t="s">
        <v>115</v>
      </c>
      <c r="C36" s="117">
        <v>0</v>
      </c>
      <c r="D36" s="117">
        <v>1593</v>
      </c>
      <c r="E36" s="123" t="s">
        <v>48</v>
      </c>
      <c r="F36" s="33">
        <v>0</v>
      </c>
      <c r="G36" s="33">
        <v>0</v>
      </c>
      <c r="H36" s="34">
        <f t="shared" si="3"/>
        <v>0</v>
      </c>
    </row>
    <row r="37" spans="2:8" ht="12.75">
      <c r="B37" s="18" t="s">
        <v>351</v>
      </c>
      <c r="C37" s="113">
        <v>0</v>
      </c>
      <c r="D37" s="113">
        <v>929</v>
      </c>
      <c r="E37" s="121" t="s">
        <v>48</v>
      </c>
      <c r="F37" s="34">
        <v>0</v>
      </c>
      <c r="G37" s="34">
        <v>0</v>
      </c>
      <c r="H37" s="34">
        <f t="shared" si="3"/>
        <v>0</v>
      </c>
    </row>
    <row r="38" spans="2:8" ht="12.75">
      <c r="B38" s="18" t="s">
        <v>352</v>
      </c>
      <c r="C38" s="113">
        <v>0</v>
      </c>
      <c r="D38" s="113">
        <v>664</v>
      </c>
      <c r="E38" s="121"/>
      <c r="F38" s="34">
        <v>0</v>
      </c>
      <c r="G38" s="34">
        <v>0</v>
      </c>
      <c r="H38" s="34">
        <f t="shared" si="3"/>
        <v>0</v>
      </c>
    </row>
    <row r="39" spans="2:8" ht="25.5">
      <c r="B39" s="2" t="s">
        <v>117</v>
      </c>
      <c r="C39" s="117">
        <v>0</v>
      </c>
      <c r="D39" s="117">
        <v>13</v>
      </c>
      <c r="E39" s="123" t="s">
        <v>48</v>
      </c>
      <c r="F39" s="33">
        <v>0</v>
      </c>
      <c r="G39" s="33">
        <v>0</v>
      </c>
      <c r="H39" s="34">
        <f t="shared" si="3"/>
        <v>0</v>
      </c>
    </row>
    <row r="40" spans="2:8" ht="12.75">
      <c r="B40" s="18" t="s">
        <v>116</v>
      </c>
      <c r="C40" s="34">
        <v>0</v>
      </c>
      <c r="D40" s="34">
        <v>13</v>
      </c>
      <c r="E40" s="121" t="s">
        <v>48</v>
      </c>
      <c r="F40" s="34">
        <v>0</v>
      </c>
      <c r="G40" s="34">
        <v>0</v>
      </c>
      <c r="H40" s="34">
        <f t="shared" si="3"/>
        <v>0</v>
      </c>
    </row>
    <row r="41" spans="2:8" ht="12.75">
      <c r="B41" s="2" t="s">
        <v>118</v>
      </c>
      <c r="C41" s="33">
        <v>7193</v>
      </c>
      <c r="D41" s="33">
        <v>10087</v>
      </c>
      <c r="E41" s="123" t="s">
        <v>48</v>
      </c>
      <c r="F41" s="33">
        <f>F42+F43</f>
        <v>24059.7</v>
      </c>
      <c r="G41" s="33">
        <f t="shared" si="2"/>
        <v>334.4876963714723</v>
      </c>
      <c r="H41" s="34">
        <f t="shared" si="3"/>
        <v>238.52185981956976</v>
      </c>
    </row>
    <row r="42" spans="2:8" ht="12.75">
      <c r="B42" s="19" t="s">
        <v>119</v>
      </c>
      <c r="C42" s="34">
        <v>7193</v>
      </c>
      <c r="D42" s="34">
        <v>10087</v>
      </c>
      <c r="E42" s="121" t="s">
        <v>48</v>
      </c>
      <c r="F42" s="34">
        <v>5399.7</v>
      </c>
      <c r="G42" s="34">
        <f t="shared" si="2"/>
        <v>75.06881690532462</v>
      </c>
      <c r="H42" s="34">
        <f t="shared" si="3"/>
        <v>53.53127788242292</v>
      </c>
    </row>
    <row r="43" spans="2:8" ht="12.75">
      <c r="B43" s="19" t="s">
        <v>120</v>
      </c>
      <c r="C43" s="34">
        <v>0</v>
      </c>
      <c r="D43" s="34">
        <v>0</v>
      </c>
      <c r="E43" s="34"/>
      <c r="F43" s="34">
        <v>18660</v>
      </c>
      <c r="G43" s="34">
        <v>0</v>
      </c>
      <c r="H43" s="34">
        <v>0</v>
      </c>
    </row>
  </sheetData>
  <sheetProtection/>
  <mergeCells count="2">
    <mergeCell ref="B2:H2"/>
    <mergeCell ref="B24:H2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tabSelected="1"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9.140625" style="10" customWidth="1"/>
    <col min="2" max="2" width="37.7109375" style="10" customWidth="1"/>
    <col min="3" max="6" width="25.28125" style="10" customWidth="1"/>
    <col min="7" max="8" width="15.7109375" style="10" customWidth="1"/>
    <col min="9" max="16384" width="9.140625" style="10" customWidth="1"/>
  </cols>
  <sheetData>
    <row r="1" spans="2:8" ht="12.75">
      <c r="B1" s="9"/>
      <c r="C1" s="9"/>
      <c r="D1" s="9"/>
      <c r="E1" s="9"/>
      <c r="F1" s="1"/>
      <c r="G1" s="1"/>
      <c r="H1" s="1"/>
    </row>
    <row r="2" spans="2:8" ht="15.75" customHeight="1">
      <c r="B2" s="187" t="s">
        <v>364</v>
      </c>
      <c r="C2" s="187"/>
      <c r="D2" s="187"/>
      <c r="E2" s="187"/>
      <c r="F2" s="187"/>
      <c r="G2" s="187"/>
      <c r="H2" s="187"/>
    </row>
    <row r="3" spans="2:8" ht="12.75">
      <c r="B3" s="9"/>
      <c r="C3" s="9"/>
      <c r="D3" s="9"/>
      <c r="E3" s="9"/>
      <c r="F3" s="1"/>
      <c r="G3" s="1"/>
      <c r="H3" s="1"/>
    </row>
    <row r="4" spans="2:8" ht="25.5">
      <c r="B4" s="6" t="s">
        <v>7</v>
      </c>
      <c r="C4" s="6" t="s">
        <v>46</v>
      </c>
      <c r="D4" s="6" t="s">
        <v>29</v>
      </c>
      <c r="E4" s="6" t="s">
        <v>28</v>
      </c>
      <c r="F4" s="6" t="s">
        <v>47</v>
      </c>
      <c r="G4" s="6" t="s">
        <v>358</v>
      </c>
      <c r="H4" s="6" t="s">
        <v>359</v>
      </c>
    </row>
    <row r="5" spans="2:8" ht="12.7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 t="s">
        <v>13</v>
      </c>
      <c r="H5" s="6" t="s">
        <v>14</v>
      </c>
    </row>
    <row r="6" spans="2:8" ht="15.75" customHeight="1">
      <c r="B6" s="2" t="s">
        <v>25</v>
      </c>
      <c r="C6" s="117">
        <v>148937.81</v>
      </c>
      <c r="D6" s="117">
        <v>983057</v>
      </c>
      <c r="E6" s="117" t="s">
        <v>48</v>
      </c>
      <c r="F6" s="33">
        <v>208240.23</v>
      </c>
      <c r="G6" s="33">
        <f>(F6/C6)*100</f>
        <v>139.81690075877978</v>
      </c>
      <c r="H6" s="33">
        <f>(F6/D6)*100</f>
        <v>21.182925303415775</v>
      </c>
    </row>
    <row r="7" spans="2:8" ht="15.75" customHeight="1">
      <c r="B7" s="3" t="s">
        <v>122</v>
      </c>
      <c r="C7" s="113">
        <v>148937.81</v>
      </c>
      <c r="D7" s="113">
        <v>983057</v>
      </c>
      <c r="E7" s="113" t="s">
        <v>48</v>
      </c>
      <c r="F7" s="34">
        <v>208240.23</v>
      </c>
      <c r="G7" s="34">
        <f>(F7/C7)*100</f>
        <v>139.81690075877978</v>
      </c>
      <c r="H7" s="34">
        <f>(F7/D7)*100</f>
        <v>21.182925303415775</v>
      </c>
    </row>
    <row r="8" spans="2:8" ht="12.75">
      <c r="B8" s="4" t="s">
        <v>123</v>
      </c>
      <c r="C8" s="113">
        <v>148937.81</v>
      </c>
      <c r="D8" s="113">
        <v>983057</v>
      </c>
      <c r="E8" s="113" t="s">
        <v>48</v>
      </c>
      <c r="F8" s="34">
        <v>208240.23</v>
      </c>
      <c r="G8" s="34">
        <f>(F8/C8)*100</f>
        <v>139.81690075877978</v>
      </c>
      <c r="H8" s="34">
        <f>(F8/D8)*100</f>
        <v>21.182925303415775</v>
      </c>
    </row>
    <row r="9" spans="2:8" ht="12.75">
      <c r="B9" s="2" t="s">
        <v>363</v>
      </c>
      <c r="C9" s="117">
        <v>163312.05</v>
      </c>
      <c r="D9" s="117">
        <v>957839</v>
      </c>
      <c r="E9" s="117" t="s">
        <v>48</v>
      </c>
      <c r="F9" s="33">
        <v>210107.48</v>
      </c>
      <c r="G9" s="33">
        <f>(F9/C9)*100</f>
        <v>128.65399705655526</v>
      </c>
      <c r="H9" s="33">
        <f>(F9/D9)*100</f>
        <v>21.935573723767774</v>
      </c>
    </row>
    <row r="10" spans="2:8" ht="12.75">
      <c r="B10" s="3" t="s">
        <v>122</v>
      </c>
      <c r="C10" s="113">
        <v>163312.05</v>
      </c>
      <c r="D10" s="113">
        <v>957839</v>
      </c>
      <c r="E10" s="113" t="s">
        <v>48</v>
      </c>
      <c r="F10" s="34">
        <v>210107.48</v>
      </c>
      <c r="G10" s="34">
        <f>(F10/C10)*100</f>
        <v>128.65399705655526</v>
      </c>
      <c r="H10" s="34">
        <f>(F10/D10)*100</f>
        <v>21.935573723767774</v>
      </c>
    </row>
    <row r="11" spans="2:8" ht="12.75">
      <c r="B11" s="4" t="s">
        <v>123</v>
      </c>
      <c r="C11" s="113">
        <v>163312.05</v>
      </c>
      <c r="D11" s="117">
        <v>957839</v>
      </c>
      <c r="E11" s="113" t="s">
        <v>48</v>
      </c>
      <c r="F11" s="33">
        <v>210107.48</v>
      </c>
      <c r="G11" s="34">
        <f>(F11/C11)*100</f>
        <v>128.65399705655526</v>
      </c>
      <c r="H11" s="34">
        <f>(F11/D11)*100</f>
        <v>21.935573723767774</v>
      </c>
    </row>
  </sheetData>
  <sheetProtection/>
  <mergeCells count="1">
    <mergeCell ref="B2:H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40"/>
  <sheetViews>
    <sheetView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9.140625" style="31" customWidth="1"/>
    <col min="2" max="2" width="12.7109375" style="31" customWidth="1"/>
    <col min="3" max="3" width="32.28125" style="129" customWidth="1"/>
    <col min="4" max="4" width="59.421875" style="31" customWidth="1"/>
    <col min="5" max="5" width="21.00390625" style="31" customWidth="1"/>
    <col min="6" max="6" width="19.8515625" style="31" customWidth="1"/>
    <col min="7" max="7" width="15.140625" style="31" customWidth="1"/>
    <col min="8" max="8" width="21.421875" style="31" customWidth="1"/>
    <col min="9" max="16384" width="9.140625" style="31" customWidth="1"/>
  </cols>
  <sheetData>
    <row r="3" spans="3:7" ht="18.75" customHeight="1">
      <c r="C3" s="194" t="s">
        <v>365</v>
      </c>
      <c r="D3" s="194"/>
      <c r="E3" s="194"/>
      <c r="F3" s="194"/>
      <c r="G3" s="194"/>
    </row>
    <row r="4" spans="3:7" ht="18.75" customHeight="1">
      <c r="C4" s="130"/>
      <c r="D4" s="130"/>
      <c r="E4" s="130"/>
      <c r="F4" s="130"/>
      <c r="G4" s="130"/>
    </row>
    <row r="5" spans="3:7" ht="18.75" customHeight="1">
      <c r="C5" s="130"/>
      <c r="D5" s="130"/>
      <c r="E5" s="130"/>
      <c r="F5" s="130"/>
      <c r="G5" s="130"/>
    </row>
    <row r="6" spans="3:7" ht="15" customHeight="1">
      <c r="C6" s="195" t="s">
        <v>366</v>
      </c>
      <c r="D6" s="195"/>
      <c r="E6" s="195"/>
      <c r="F6" s="195"/>
      <c r="G6" s="195"/>
    </row>
    <row r="7" ht="18.75" customHeight="1"/>
    <row r="8" spans="3:7" ht="12.75">
      <c r="C8" s="138" t="s">
        <v>124</v>
      </c>
      <c r="D8" s="131" t="s">
        <v>125</v>
      </c>
      <c r="E8" s="132" t="s">
        <v>126</v>
      </c>
      <c r="F8" s="132" t="s">
        <v>127</v>
      </c>
      <c r="G8" s="132" t="s">
        <v>11</v>
      </c>
    </row>
    <row r="9" spans="3:7" ht="12.75">
      <c r="C9" s="139" t="s">
        <v>128</v>
      </c>
      <c r="D9" s="133" t="s">
        <v>129</v>
      </c>
      <c r="E9" s="134">
        <v>983057</v>
      </c>
      <c r="F9" s="134">
        <v>208240.23</v>
      </c>
      <c r="G9" s="134">
        <v>21.182925303415775</v>
      </c>
    </row>
    <row r="10" spans="3:7" ht="12.75">
      <c r="C10" s="153" t="s">
        <v>130</v>
      </c>
      <c r="D10" s="154" t="s">
        <v>131</v>
      </c>
      <c r="E10" s="155">
        <v>255200</v>
      </c>
      <c r="F10" s="155">
        <f>F13+F30+F66</f>
        <v>118584.92</v>
      </c>
      <c r="G10" s="155">
        <f>(F10/E10)*100</f>
        <v>46.46744514106583</v>
      </c>
    </row>
    <row r="11" spans="3:7" ht="12.75">
      <c r="C11" s="156" t="s">
        <v>132</v>
      </c>
      <c r="D11" s="157" t="s">
        <v>131</v>
      </c>
      <c r="E11" s="158">
        <v>255200</v>
      </c>
      <c r="F11" s="158">
        <v>118584.92</v>
      </c>
      <c r="G11" s="158">
        <v>46.47</v>
      </c>
    </row>
    <row r="12" spans="3:7" ht="12.75">
      <c r="C12" s="159" t="s">
        <v>133</v>
      </c>
      <c r="D12" s="160" t="s">
        <v>131</v>
      </c>
      <c r="E12" s="161">
        <v>255200</v>
      </c>
      <c r="F12" s="161">
        <v>118584.92</v>
      </c>
      <c r="G12" s="161">
        <v>46.47</v>
      </c>
    </row>
    <row r="13" spans="3:7" ht="12.75">
      <c r="C13" s="141" t="s">
        <v>134</v>
      </c>
      <c r="D13" s="142" t="s">
        <v>135</v>
      </c>
      <c r="E13" s="143">
        <v>194333</v>
      </c>
      <c r="F13" s="143">
        <v>92722.07</v>
      </c>
      <c r="G13" s="143">
        <f>(F13/E13)*100</f>
        <v>47.71298235502977</v>
      </c>
    </row>
    <row r="14" spans="3:7" ht="12.75">
      <c r="C14" s="144" t="s">
        <v>136</v>
      </c>
      <c r="D14" s="145" t="s">
        <v>137</v>
      </c>
      <c r="E14" s="146">
        <v>194333</v>
      </c>
      <c r="F14" s="146">
        <v>92722.07</v>
      </c>
      <c r="G14" s="146">
        <v>47.712982355029766</v>
      </c>
    </row>
    <row r="15" spans="3:7" ht="12.75">
      <c r="C15" s="140" t="s">
        <v>138</v>
      </c>
      <c r="D15" s="135" t="s">
        <v>19</v>
      </c>
      <c r="E15" s="136">
        <v>153029</v>
      </c>
      <c r="F15" s="136">
        <v>73798</v>
      </c>
      <c r="G15" s="136">
        <v>48.22484627096825</v>
      </c>
    </row>
    <row r="16" spans="3:7" ht="12.75">
      <c r="C16" s="138" t="s">
        <v>139</v>
      </c>
      <c r="D16" s="131" t="s">
        <v>20</v>
      </c>
      <c r="E16" s="137">
        <v>153029</v>
      </c>
      <c r="F16" s="137">
        <v>73798</v>
      </c>
      <c r="G16" s="137">
        <v>48.22484627096825</v>
      </c>
    </row>
    <row r="17" spans="3:7" ht="12.75">
      <c r="C17" s="140" t="s">
        <v>140</v>
      </c>
      <c r="D17" s="135" t="s">
        <v>141</v>
      </c>
      <c r="E17" s="136">
        <v>7725</v>
      </c>
      <c r="F17" s="136">
        <v>2996.58</v>
      </c>
      <c r="G17" s="136">
        <v>38.79067961165048</v>
      </c>
    </row>
    <row r="18" spans="3:7" ht="12.75">
      <c r="C18" s="138" t="s">
        <v>142</v>
      </c>
      <c r="D18" s="131" t="s">
        <v>141</v>
      </c>
      <c r="E18" s="137">
        <v>7725</v>
      </c>
      <c r="F18" s="137">
        <v>2996.58</v>
      </c>
      <c r="G18" s="137">
        <v>38.79067961165048</v>
      </c>
    </row>
    <row r="19" spans="3:7" ht="12.75">
      <c r="C19" s="140" t="s">
        <v>143</v>
      </c>
      <c r="D19" s="135" t="s">
        <v>68</v>
      </c>
      <c r="E19" s="136">
        <v>18581</v>
      </c>
      <c r="F19" s="136">
        <v>10336.6</v>
      </c>
      <c r="G19" s="136">
        <v>55.62994456703084</v>
      </c>
    </row>
    <row r="20" spans="3:7" ht="12.75">
      <c r="C20" s="138" t="s">
        <v>144</v>
      </c>
      <c r="D20" s="131" t="s">
        <v>69</v>
      </c>
      <c r="E20" s="137">
        <v>18581</v>
      </c>
      <c r="F20" s="137">
        <v>10336.6</v>
      </c>
      <c r="G20" s="137">
        <v>55.62994456703084</v>
      </c>
    </row>
    <row r="21" spans="3:7" ht="12.75">
      <c r="C21" s="140" t="s">
        <v>145</v>
      </c>
      <c r="D21" s="135" t="s">
        <v>21</v>
      </c>
      <c r="E21" s="136">
        <v>3716</v>
      </c>
      <c r="F21" s="136">
        <v>1230.54</v>
      </c>
      <c r="G21" s="136">
        <v>33.114639397201294</v>
      </c>
    </row>
    <row r="22" spans="3:7" ht="12.75">
      <c r="C22" s="138" t="s">
        <v>146</v>
      </c>
      <c r="D22" s="131" t="s">
        <v>73</v>
      </c>
      <c r="E22" s="137">
        <v>2920</v>
      </c>
      <c r="F22" s="137">
        <v>1105.54</v>
      </c>
      <c r="G22" s="137">
        <v>37.86095890410959</v>
      </c>
    </row>
    <row r="23" spans="3:7" ht="12.75">
      <c r="C23" s="138" t="s">
        <v>147</v>
      </c>
      <c r="D23" s="131" t="s">
        <v>70</v>
      </c>
      <c r="E23" s="137">
        <v>796</v>
      </c>
      <c r="F23" s="137">
        <v>125</v>
      </c>
      <c r="G23" s="137">
        <v>15.703517587939698</v>
      </c>
    </row>
    <row r="24" spans="3:7" ht="12.75">
      <c r="C24" s="140" t="s">
        <v>148</v>
      </c>
      <c r="D24" s="135" t="s">
        <v>72</v>
      </c>
      <c r="E24" s="136">
        <v>9291</v>
      </c>
      <c r="F24" s="136">
        <v>3960.99</v>
      </c>
      <c r="G24" s="136">
        <v>42.63254762673555</v>
      </c>
    </row>
    <row r="25" spans="3:7" ht="12.75">
      <c r="C25" s="138" t="s">
        <v>149</v>
      </c>
      <c r="D25" s="131" t="s">
        <v>75</v>
      </c>
      <c r="E25" s="137">
        <v>9291</v>
      </c>
      <c r="F25" s="137">
        <v>3960.99</v>
      </c>
      <c r="G25" s="137">
        <v>42.63254762673555</v>
      </c>
    </row>
    <row r="26" spans="3:7" ht="12.75">
      <c r="C26" s="140" t="s">
        <v>150</v>
      </c>
      <c r="D26" s="135" t="s">
        <v>78</v>
      </c>
      <c r="E26" s="136">
        <v>664</v>
      </c>
      <c r="F26" s="136">
        <v>0</v>
      </c>
      <c r="G26" s="136">
        <v>0</v>
      </c>
    </row>
    <row r="27" spans="3:7" ht="12.75">
      <c r="C27" s="138" t="s">
        <v>151</v>
      </c>
      <c r="D27" s="131" t="s">
        <v>81</v>
      </c>
      <c r="E27" s="137">
        <v>664</v>
      </c>
      <c r="F27" s="137">
        <v>0</v>
      </c>
      <c r="G27" s="137">
        <v>0</v>
      </c>
    </row>
    <row r="28" spans="3:7" ht="12.75">
      <c r="C28" s="140" t="s">
        <v>152</v>
      </c>
      <c r="D28" s="135" t="s">
        <v>90</v>
      </c>
      <c r="E28" s="136">
        <v>1327</v>
      </c>
      <c r="F28" s="136">
        <v>399.36</v>
      </c>
      <c r="G28" s="136">
        <v>30.094951017332328</v>
      </c>
    </row>
    <row r="29" spans="3:7" ht="12.75">
      <c r="C29" s="138" t="s">
        <v>153</v>
      </c>
      <c r="D29" s="131" t="s">
        <v>154</v>
      </c>
      <c r="E29" s="137">
        <v>1327</v>
      </c>
      <c r="F29" s="137">
        <v>399.36</v>
      </c>
      <c r="G29" s="137">
        <v>30.094951017332328</v>
      </c>
    </row>
    <row r="30" spans="3:7" ht="12.75">
      <c r="C30" s="147" t="s">
        <v>155</v>
      </c>
      <c r="D30" s="148" t="s">
        <v>156</v>
      </c>
      <c r="E30" s="149">
        <v>60867</v>
      </c>
      <c r="F30" s="149">
        <f>F32+F34+F38+F43+F48+F56+F62</f>
        <v>25448.09</v>
      </c>
      <c r="G30" s="149">
        <f>(F30/E30)*100</f>
        <v>41.80933839354658</v>
      </c>
    </row>
    <row r="31" spans="3:7" ht="12.75">
      <c r="C31" s="150" t="s">
        <v>157</v>
      </c>
      <c r="D31" s="151" t="s">
        <v>156</v>
      </c>
      <c r="E31" s="152">
        <v>60867</v>
      </c>
      <c r="F31" s="152">
        <v>25448.09</v>
      </c>
      <c r="G31" s="152">
        <f>41.81</f>
        <v>41.81</v>
      </c>
    </row>
    <row r="32" spans="3:7" ht="12.75">
      <c r="C32" s="140" t="s">
        <v>138</v>
      </c>
      <c r="D32" s="135" t="s">
        <v>19</v>
      </c>
      <c r="E32" s="136">
        <v>17519</v>
      </c>
      <c r="F32" s="136">
        <v>8403.85</v>
      </c>
      <c r="G32" s="136">
        <v>47.96991837433644</v>
      </c>
    </row>
    <row r="33" spans="3:7" ht="12.75">
      <c r="C33" s="138" t="s">
        <v>139</v>
      </c>
      <c r="D33" s="131" t="s">
        <v>20</v>
      </c>
      <c r="E33" s="137">
        <v>17519</v>
      </c>
      <c r="F33" s="137">
        <v>8403.85</v>
      </c>
      <c r="G33" s="137">
        <v>47.96991837433644</v>
      </c>
    </row>
    <row r="34" spans="3:7" ht="12.75">
      <c r="C34" s="140" t="s">
        <v>140</v>
      </c>
      <c r="D34" s="135" t="s">
        <v>141</v>
      </c>
      <c r="E34" s="136">
        <v>7698</v>
      </c>
      <c r="F34" s="136">
        <v>6129.64</v>
      </c>
      <c r="G34" s="136">
        <v>79.62639646661471</v>
      </c>
    </row>
    <row r="35" spans="3:7" ht="12.75">
      <c r="C35" s="138" t="s">
        <v>142</v>
      </c>
      <c r="D35" s="131" t="s">
        <v>141</v>
      </c>
      <c r="E35" s="137">
        <v>7698</v>
      </c>
      <c r="F35" s="137">
        <v>6129.64</v>
      </c>
      <c r="G35" s="137">
        <v>79.62639646661471</v>
      </c>
    </row>
    <row r="36" spans="3:7" ht="12.75">
      <c r="C36" s="140" t="s">
        <v>143</v>
      </c>
      <c r="D36" s="135" t="s">
        <v>68</v>
      </c>
      <c r="E36" s="136">
        <v>2655</v>
      </c>
      <c r="F36" s="136">
        <v>0</v>
      </c>
      <c r="G36" s="136">
        <v>0</v>
      </c>
    </row>
    <row r="37" spans="3:7" ht="12.75">
      <c r="C37" s="138" t="s">
        <v>144</v>
      </c>
      <c r="D37" s="131" t="s">
        <v>69</v>
      </c>
      <c r="E37" s="137">
        <v>2655</v>
      </c>
      <c r="F37" s="137">
        <v>0</v>
      </c>
      <c r="G37" s="137">
        <v>0</v>
      </c>
    </row>
    <row r="38" spans="3:7" ht="12.75">
      <c r="C38" s="140" t="s">
        <v>145</v>
      </c>
      <c r="D38" s="135" t="s">
        <v>21</v>
      </c>
      <c r="E38" s="136">
        <v>4733</v>
      </c>
      <c r="F38" s="136">
        <v>1882.1</v>
      </c>
      <c r="G38" s="136">
        <v>39.76547644200296</v>
      </c>
    </row>
    <row r="39" spans="3:7" ht="12.75">
      <c r="C39" s="138" t="s">
        <v>158</v>
      </c>
      <c r="D39" s="131" t="s">
        <v>22</v>
      </c>
      <c r="E39" s="137">
        <v>1261</v>
      </c>
      <c r="F39" s="137">
        <v>387.05</v>
      </c>
      <c r="G39" s="137">
        <v>30.69389373513085</v>
      </c>
    </row>
    <row r="40" spans="3:7" ht="12.75">
      <c r="C40" s="138" t="s">
        <v>146</v>
      </c>
      <c r="D40" s="131" t="s">
        <v>73</v>
      </c>
      <c r="E40" s="137">
        <v>1083</v>
      </c>
      <c r="F40" s="137">
        <v>734.25</v>
      </c>
      <c r="G40" s="137">
        <v>67.797783933518</v>
      </c>
    </row>
    <row r="41" spans="3:7" ht="12.75">
      <c r="C41" s="138" t="s">
        <v>147</v>
      </c>
      <c r="D41" s="131" t="s">
        <v>70</v>
      </c>
      <c r="E41" s="137">
        <v>796</v>
      </c>
      <c r="F41" s="137">
        <v>0</v>
      </c>
      <c r="G41" s="137">
        <v>0</v>
      </c>
    </row>
    <row r="42" spans="3:7" ht="12.75">
      <c r="C42" s="138" t="s">
        <v>159</v>
      </c>
      <c r="D42" s="131" t="s">
        <v>71</v>
      </c>
      <c r="E42" s="137">
        <v>1593</v>
      </c>
      <c r="F42" s="137">
        <v>760.8</v>
      </c>
      <c r="G42" s="137">
        <v>47.75894538606403</v>
      </c>
    </row>
    <row r="43" spans="3:7" ht="12.75">
      <c r="C43" s="140" t="s">
        <v>148</v>
      </c>
      <c r="D43" s="135" t="s">
        <v>72</v>
      </c>
      <c r="E43" s="136">
        <v>9488</v>
      </c>
      <c r="F43" s="136">
        <v>2066.09</v>
      </c>
      <c r="G43" s="136">
        <v>21.775822091062395</v>
      </c>
    </row>
    <row r="44" spans="3:7" ht="12.75">
      <c r="C44" s="138" t="s">
        <v>160</v>
      </c>
      <c r="D44" s="131" t="s">
        <v>74</v>
      </c>
      <c r="E44" s="137">
        <v>1989</v>
      </c>
      <c r="F44" s="137">
        <v>402.89</v>
      </c>
      <c r="G44" s="137">
        <v>20.255907491201608</v>
      </c>
    </row>
    <row r="45" spans="3:7" ht="12.75">
      <c r="C45" s="138" t="s">
        <v>149</v>
      </c>
      <c r="D45" s="131" t="s">
        <v>75</v>
      </c>
      <c r="E45" s="137">
        <v>5309</v>
      </c>
      <c r="F45" s="137">
        <v>1210.61</v>
      </c>
      <c r="G45" s="137">
        <v>22.802976078357506</v>
      </c>
    </row>
    <row r="46" spans="3:7" ht="12.75">
      <c r="C46" s="138" t="s">
        <v>161</v>
      </c>
      <c r="D46" s="131" t="s">
        <v>76</v>
      </c>
      <c r="E46" s="137">
        <v>1792</v>
      </c>
      <c r="F46" s="137">
        <v>333.27</v>
      </c>
      <c r="G46" s="137">
        <v>18.59765625</v>
      </c>
    </row>
    <row r="47" spans="3:7" ht="12.75">
      <c r="C47" s="138" t="s">
        <v>162</v>
      </c>
      <c r="D47" s="131" t="s">
        <v>77</v>
      </c>
      <c r="E47" s="137">
        <v>398</v>
      </c>
      <c r="F47" s="137">
        <v>119.32</v>
      </c>
      <c r="G47" s="137">
        <v>29.979899497487438</v>
      </c>
    </row>
    <row r="48" spans="3:7" ht="12.75">
      <c r="C48" s="140" t="s">
        <v>150</v>
      </c>
      <c r="D48" s="135" t="s">
        <v>78</v>
      </c>
      <c r="E48" s="136">
        <v>13636</v>
      </c>
      <c r="F48" s="136">
        <v>4469.93</v>
      </c>
      <c r="G48" s="136">
        <v>32.78036080962159</v>
      </c>
    </row>
    <row r="49" spans="3:7" ht="12.75">
      <c r="C49" s="138" t="s">
        <v>163</v>
      </c>
      <c r="D49" s="131" t="s">
        <v>79</v>
      </c>
      <c r="E49" s="137">
        <v>2256</v>
      </c>
      <c r="F49" s="137">
        <v>737.71</v>
      </c>
      <c r="G49" s="137">
        <v>32.699911347517734</v>
      </c>
    </row>
    <row r="50" spans="3:7" ht="12.75">
      <c r="C50" s="138" t="s">
        <v>164</v>
      </c>
      <c r="D50" s="131" t="s">
        <v>80</v>
      </c>
      <c r="E50" s="137">
        <v>1726</v>
      </c>
      <c r="F50" s="137">
        <v>0</v>
      </c>
      <c r="G50" s="137">
        <v>0</v>
      </c>
    </row>
    <row r="51" spans="3:7" ht="12.75">
      <c r="C51" s="138" t="s">
        <v>165</v>
      </c>
      <c r="D51" s="131" t="s">
        <v>82</v>
      </c>
      <c r="E51" s="137">
        <v>1526</v>
      </c>
      <c r="F51" s="137">
        <v>238.89</v>
      </c>
      <c r="G51" s="137">
        <v>15.654652686762779</v>
      </c>
    </row>
    <row r="52" spans="3:7" ht="12.75">
      <c r="C52" s="138" t="s">
        <v>166</v>
      </c>
      <c r="D52" s="131" t="s">
        <v>167</v>
      </c>
      <c r="E52" s="137">
        <v>3032</v>
      </c>
      <c r="F52" s="137">
        <v>1491.81</v>
      </c>
      <c r="G52" s="137">
        <v>49.20217678100264</v>
      </c>
    </row>
    <row r="53" spans="3:7" ht="12.75">
      <c r="C53" s="138" t="s">
        <v>168</v>
      </c>
      <c r="D53" s="131" t="s">
        <v>85</v>
      </c>
      <c r="E53" s="137">
        <v>929</v>
      </c>
      <c r="F53" s="137">
        <v>0</v>
      </c>
      <c r="G53" s="137">
        <v>0</v>
      </c>
    </row>
    <row r="54" spans="3:7" ht="12.75">
      <c r="C54" s="138" t="s">
        <v>169</v>
      </c>
      <c r="D54" s="131" t="s">
        <v>86</v>
      </c>
      <c r="E54" s="137">
        <v>3769</v>
      </c>
      <c r="F54" s="137">
        <v>2001.52</v>
      </c>
      <c r="G54" s="137">
        <v>53.104802334836826</v>
      </c>
    </row>
    <row r="55" spans="3:7" ht="12.75">
      <c r="C55" s="138" t="s">
        <v>170</v>
      </c>
      <c r="D55" s="131" t="s">
        <v>87</v>
      </c>
      <c r="E55" s="137">
        <v>398</v>
      </c>
      <c r="F55" s="137">
        <v>0</v>
      </c>
      <c r="G55" s="137">
        <v>0</v>
      </c>
    </row>
    <row r="56" spans="3:7" ht="12.75">
      <c r="C56" s="140" t="s">
        <v>152</v>
      </c>
      <c r="D56" s="135" t="s">
        <v>90</v>
      </c>
      <c r="E56" s="136">
        <v>3784</v>
      </c>
      <c r="F56" s="136">
        <f>SUM(F57:F61)</f>
        <v>2062.45</v>
      </c>
      <c r="G56" s="136">
        <f>(F56/E56)*100</f>
        <v>54.50449260042283</v>
      </c>
    </row>
    <row r="57" spans="3:7" ht="12.75">
      <c r="C57" s="138" t="s">
        <v>171</v>
      </c>
      <c r="D57" s="131" t="s">
        <v>92</v>
      </c>
      <c r="E57" s="137">
        <v>1592</v>
      </c>
      <c r="F57" s="137">
        <v>945.37</v>
      </c>
      <c r="G57" s="137">
        <v>59.38253768844221</v>
      </c>
    </row>
    <row r="58" spans="3:7" ht="12.75">
      <c r="C58" s="138" t="s">
        <v>172</v>
      </c>
      <c r="D58" s="131" t="s">
        <v>93</v>
      </c>
      <c r="E58" s="137">
        <v>664</v>
      </c>
      <c r="F58" s="137">
        <v>317.36</v>
      </c>
      <c r="G58" s="137">
        <v>47.795180722891565</v>
      </c>
    </row>
    <row r="59" spans="3:7" ht="12.75">
      <c r="C59" s="138" t="s">
        <v>173</v>
      </c>
      <c r="D59" s="131" t="s">
        <v>94</v>
      </c>
      <c r="E59" s="137">
        <v>133</v>
      </c>
      <c r="F59" s="137">
        <v>60</v>
      </c>
      <c r="G59" s="137">
        <v>45.11278195488722</v>
      </c>
    </row>
    <row r="60" spans="3:7" ht="12.75">
      <c r="C60" s="138" t="s">
        <v>174</v>
      </c>
      <c r="D60" s="131" t="s">
        <v>95</v>
      </c>
      <c r="E60" s="137">
        <v>532</v>
      </c>
      <c r="F60" s="137">
        <v>63.72</v>
      </c>
      <c r="G60" s="137">
        <v>11.977443609022556</v>
      </c>
    </row>
    <row r="61" spans="3:7" ht="12.75">
      <c r="C61" s="138" t="s">
        <v>175</v>
      </c>
      <c r="D61" s="131" t="s">
        <v>90</v>
      </c>
      <c r="E61" s="137">
        <v>863</v>
      </c>
      <c r="F61" s="137">
        <f>621+55</f>
        <v>676</v>
      </c>
      <c r="G61" s="137">
        <f>(F61/E61)*100</f>
        <v>78.3314020857474</v>
      </c>
    </row>
    <row r="62" spans="3:7" ht="12.75">
      <c r="C62" s="140" t="s">
        <v>176</v>
      </c>
      <c r="D62" s="135" t="s">
        <v>97</v>
      </c>
      <c r="E62" s="136">
        <v>1354</v>
      </c>
      <c r="F62" s="136">
        <v>434.03</v>
      </c>
      <c r="G62" s="136">
        <v>32.05539143279173</v>
      </c>
    </row>
    <row r="63" spans="3:7" ht="12.75">
      <c r="C63" s="138" t="s">
        <v>177</v>
      </c>
      <c r="D63" s="131" t="s">
        <v>178</v>
      </c>
      <c r="E63" s="137">
        <v>1194</v>
      </c>
      <c r="F63" s="137">
        <v>345.01</v>
      </c>
      <c r="G63" s="137">
        <v>28.895309882747068</v>
      </c>
    </row>
    <row r="64" spans="3:7" ht="12.75">
      <c r="C64" s="138" t="s">
        <v>179</v>
      </c>
      <c r="D64" s="131" t="s">
        <v>99</v>
      </c>
      <c r="E64" s="137">
        <v>28</v>
      </c>
      <c r="F64" s="137">
        <v>0</v>
      </c>
      <c r="G64" s="137">
        <v>0</v>
      </c>
    </row>
    <row r="65" spans="3:7" ht="12.75">
      <c r="C65" s="138" t="s">
        <v>180</v>
      </c>
      <c r="D65" s="131" t="s">
        <v>100</v>
      </c>
      <c r="E65" s="137">
        <v>132</v>
      </c>
      <c r="F65" s="137">
        <v>89.02</v>
      </c>
      <c r="G65" s="137">
        <v>67.43939393939394</v>
      </c>
    </row>
    <row r="66" spans="3:7" ht="12.75">
      <c r="C66" s="150" t="s">
        <v>181</v>
      </c>
      <c r="D66" s="151" t="s">
        <v>182</v>
      </c>
      <c r="E66" s="152">
        <v>0</v>
      </c>
      <c r="F66" s="152">
        <v>414.76</v>
      </c>
      <c r="G66" s="152">
        <v>0</v>
      </c>
    </row>
    <row r="67" spans="3:7" ht="12.75">
      <c r="C67" s="140" t="s">
        <v>183</v>
      </c>
      <c r="D67" s="135" t="s">
        <v>102</v>
      </c>
      <c r="E67" s="136">
        <v>0</v>
      </c>
      <c r="F67" s="136">
        <v>414.76</v>
      </c>
      <c r="G67" s="136">
        <v>0</v>
      </c>
    </row>
    <row r="68" spans="3:7" ht="12.75">
      <c r="C68" s="138" t="s">
        <v>184</v>
      </c>
      <c r="D68" s="131" t="s">
        <v>103</v>
      </c>
      <c r="E68" s="137">
        <v>0</v>
      </c>
      <c r="F68" s="137">
        <v>414.76</v>
      </c>
      <c r="G68" s="137">
        <v>0</v>
      </c>
    </row>
    <row r="69" spans="3:7" ht="12.75">
      <c r="C69" s="153" t="s">
        <v>185</v>
      </c>
      <c r="D69" s="154" t="s">
        <v>186</v>
      </c>
      <c r="E69" s="155">
        <v>9701</v>
      </c>
      <c r="F69" s="155">
        <v>2847.83</v>
      </c>
      <c r="G69" s="155">
        <v>29.356045768477475</v>
      </c>
    </row>
    <row r="70" spans="3:7" ht="12.75">
      <c r="C70" s="156" t="s">
        <v>187</v>
      </c>
      <c r="D70" s="157" t="s">
        <v>186</v>
      </c>
      <c r="E70" s="158">
        <v>9701</v>
      </c>
      <c r="F70" s="158">
        <v>2847.83</v>
      </c>
      <c r="G70" s="158">
        <v>29.356045768477475</v>
      </c>
    </row>
    <row r="71" spans="3:7" ht="12.75">
      <c r="C71" s="159" t="s">
        <v>188</v>
      </c>
      <c r="D71" s="160" t="s">
        <v>186</v>
      </c>
      <c r="E71" s="161">
        <v>9701</v>
      </c>
      <c r="F71" s="161">
        <v>2847.83</v>
      </c>
      <c r="G71" s="161">
        <v>29.356045768477475</v>
      </c>
    </row>
    <row r="72" spans="3:7" ht="12.75">
      <c r="C72" s="147" t="s">
        <v>134</v>
      </c>
      <c r="D72" s="148" t="s">
        <v>135</v>
      </c>
      <c r="E72" s="149">
        <v>7034</v>
      </c>
      <c r="F72" s="149">
        <v>2175.31</v>
      </c>
      <c r="G72" s="149">
        <v>30.925646858117712</v>
      </c>
    </row>
    <row r="73" spans="3:7" ht="12.75">
      <c r="C73" s="150" t="s">
        <v>136</v>
      </c>
      <c r="D73" s="151" t="s">
        <v>137</v>
      </c>
      <c r="E73" s="152">
        <v>5574</v>
      </c>
      <c r="F73" s="152">
        <v>1379.31</v>
      </c>
      <c r="G73" s="152">
        <v>24.745425188374597</v>
      </c>
    </row>
    <row r="74" spans="3:7" ht="12.75">
      <c r="C74" s="140" t="s">
        <v>145</v>
      </c>
      <c r="D74" s="135" t="s">
        <v>21</v>
      </c>
      <c r="E74" s="136">
        <v>265</v>
      </c>
      <c r="F74" s="136">
        <v>125</v>
      </c>
      <c r="G74" s="136">
        <v>47.16981132075472</v>
      </c>
    </row>
    <row r="75" spans="3:7" ht="12.75">
      <c r="C75" s="138" t="s">
        <v>147</v>
      </c>
      <c r="D75" s="131" t="s">
        <v>70</v>
      </c>
      <c r="E75" s="137">
        <v>265</v>
      </c>
      <c r="F75" s="137">
        <v>125</v>
      </c>
      <c r="G75" s="137">
        <v>47.16981132075472</v>
      </c>
    </row>
    <row r="76" spans="3:7" ht="12.75">
      <c r="C76" s="140" t="s">
        <v>148</v>
      </c>
      <c r="D76" s="135" t="s">
        <v>72</v>
      </c>
      <c r="E76" s="136">
        <v>664</v>
      </c>
      <c r="F76" s="136">
        <v>48.13</v>
      </c>
      <c r="G76" s="136">
        <v>7.248493975903615</v>
      </c>
    </row>
    <row r="77" spans="3:7" ht="12.75">
      <c r="C77" s="138" t="s">
        <v>160</v>
      </c>
      <c r="D77" s="131" t="s">
        <v>74</v>
      </c>
      <c r="E77" s="137">
        <v>664</v>
      </c>
      <c r="F77" s="137">
        <v>48.13</v>
      </c>
      <c r="G77" s="137">
        <v>7.248493975903615</v>
      </c>
    </row>
    <row r="78" spans="3:7" ht="12.75">
      <c r="C78" s="140" t="s">
        <v>150</v>
      </c>
      <c r="D78" s="135" t="s">
        <v>78</v>
      </c>
      <c r="E78" s="136">
        <v>3583</v>
      </c>
      <c r="F78" s="136">
        <v>766.18</v>
      </c>
      <c r="G78" s="136">
        <v>21.383756628523585</v>
      </c>
    </row>
    <row r="79" spans="3:7" ht="12.75">
      <c r="C79" s="138" t="s">
        <v>168</v>
      </c>
      <c r="D79" s="131" t="s">
        <v>85</v>
      </c>
      <c r="E79" s="137">
        <v>1327</v>
      </c>
      <c r="F79" s="137">
        <v>0</v>
      </c>
      <c r="G79" s="137">
        <v>0</v>
      </c>
    </row>
    <row r="80" spans="3:7" ht="12.75">
      <c r="C80" s="138" t="s">
        <v>170</v>
      </c>
      <c r="D80" s="131" t="s">
        <v>87</v>
      </c>
      <c r="E80" s="137">
        <v>2256</v>
      </c>
      <c r="F80" s="137">
        <v>766.18</v>
      </c>
      <c r="G80" s="137">
        <v>33.961879432624116</v>
      </c>
    </row>
    <row r="81" spans="3:7" ht="12.75">
      <c r="C81" s="140" t="s">
        <v>152</v>
      </c>
      <c r="D81" s="135" t="s">
        <v>90</v>
      </c>
      <c r="E81" s="136">
        <v>1062</v>
      </c>
      <c r="F81" s="136">
        <v>440</v>
      </c>
      <c r="G81" s="136">
        <v>41.431261770244824</v>
      </c>
    </row>
    <row r="82" spans="3:7" ht="12.75">
      <c r="C82" s="138" t="s">
        <v>172</v>
      </c>
      <c r="D82" s="131" t="s">
        <v>93</v>
      </c>
      <c r="E82" s="137">
        <v>531</v>
      </c>
      <c r="F82" s="137">
        <v>269</v>
      </c>
      <c r="G82" s="137">
        <v>50.65913370998117</v>
      </c>
    </row>
    <row r="83" spans="3:7" ht="12.75">
      <c r="C83" s="138" t="s">
        <v>175</v>
      </c>
      <c r="D83" s="131" t="s">
        <v>90</v>
      </c>
      <c r="E83" s="137">
        <v>531</v>
      </c>
      <c r="F83" s="137">
        <v>171</v>
      </c>
      <c r="G83" s="137">
        <v>32.20338983050848</v>
      </c>
    </row>
    <row r="84" spans="3:7" ht="12.75">
      <c r="C84" s="150" t="s">
        <v>189</v>
      </c>
      <c r="D84" s="151" t="s">
        <v>190</v>
      </c>
      <c r="E84" s="152">
        <v>1460</v>
      </c>
      <c r="F84" s="152">
        <v>796</v>
      </c>
      <c r="G84" s="152">
        <v>54.52054794520548</v>
      </c>
    </row>
    <row r="85" spans="3:7" ht="12.75">
      <c r="C85" s="140" t="s">
        <v>191</v>
      </c>
      <c r="D85" s="135" t="s">
        <v>104</v>
      </c>
      <c r="E85" s="136">
        <v>796</v>
      </c>
      <c r="F85" s="136">
        <v>796</v>
      </c>
      <c r="G85" s="136">
        <v>100</v>
      </c>
    </row>
    <row r="86" spans="3:7" ht="12.75">
      <c r="C86" s="138" t="s">
        <v>192</v>
      </c>
      <c r="D86" s="131" t="s">
        <v>107</v>
      </c>
      <c r="E86" s="137">
        <v>796</v>
      </c>
      <c r="F86" s="137">
        <v>796</v>
      </c>
      <c r="G86" s="137">
        <v>100</v>
      </c>
    </row>
    <row r="87" spans="3:7" ht="12.75">
      <c r="C87" s="140" t="s">
        <v>193</v>
      </c>
      <c r="D87" s="135" t="s">
        <v>108</v>
      </c>
      <c r="E87" s="136">
        <v>664</v>
      </c>
      <c r="F87" s="136">
        <v>0</v>
      </c>
      <c r="G87" s="136">
        <v>0</v>
      </c>
    </row>
    <row r="88" spans="3:7" ht="12.75">
      <c r="C88" s="138" t="s">
        <v>194</v>
      </c>
      <c r="D88" s="131" t="s">
        <v>109</v>
      </c>
      <c r="E88" s="137">
        <v>664</v>
      </c>
      <c r="F88" s="137">
        <v>0</v>
      </c>
      <c r="G88" s="137">
        <v>0</v>
      </c>
    </row>
    <row r="89" spans="3:7" ht="12.75">
      <c r="C89" s="147" t="s">
        <v>195</v>
      </c>
      <c r="D89" s="148" t="s">
        <v>196</v>
      </c>
      <c r="E89" s="149">
        <v>929</v>
      </c>
      <c r="F89" s="149">
        <v>0</v>
      </c>
      <c r="G89" s="149">
        <v>0</v>
      </c>
    </row>
    <row r="90" spans="3:7" ht="12.75">
      <c r="C90" s="150" t="s">
        <v>197</v>
      </c>
      <c r="D90" s="151" t="s">
        <v>198</v>
      </c>
      <c r="E90" s="152">
        <v>929</v>
      </c>
      <c r="F90" s="152">
        <v>0</v>
      </c>
      <c r="G90" s="152">
        <v>0</v>
      </c>
    </row>
    <row r="91" spans="3:7" ht="12.75">
      <c r="C91" s="140" t="s">
        <v>150</v>
      </c>
      <c r="D91" s="135" t="s">
        <v>78</v>
      </c>
      <c r="E91" s="136">
        <v>663</v>
      </c>
      <c r="F91" s="136">
        <v>0</v>
      </c>
      <c r="G91" s="136">
        <v>0</v>
      </c>
    </row>
    <row r="92" spans="3:7" ht="12.75">
      <c r="C92" s="138" t="s">
        <v>163</v>
      </c>
      <c r="D92" s="131" t="s">
        <v>79</v>
      </c>
      <c r="E92" s="137">
        <v>132</v>
      </c>
      <c r="F92" s="137">
        <v>0</v>
      </c>
      <c r="G92" s="137">
        <v>0</v>
      </c>
    </row>
    <row r="93" spans="3:7" ht="12.75">
      <c r="C93" s="138" t="s">
        <v>164</v>
      </c>
      <c r="D93" s="131" t="s">
        <v>80</v>
      </c>
      <c r="E93" s="137">
        <v>266</v>
      </c>
      <c r="F93" s="137">
        <v>0</v>
      </c>
      <c r="G93" s="137">
        <v>0</v>
      </c>
    </row>
    <row r="94" spans="3:7" ht="12.75">
      <c r="C94" s="138" t="s">
        <v>168</v>
      </c>
      <c r="D94" s="131" t="s">
        <v>85</v>
      </c>
      <c r="E94" s="137">
        <v>265</v>
      </c>
      <c r="F94" s="137">
        <v>0</v>
      </c>
      <c r="G94" s="137">
        <v>0</v>
      </c>
    </row>
    <row r="95" spans="3:7" ht="12.75">
      <c r="C95" s="140" t="s">
        <v>152</v>
      </c>
      <c r="D95" s="135" t="s">
        <v>90</v>
      </c>
      <c r="E95" s="136">
        <v>266</v>
      </c>
      <c r="F95" s="136">
        <v>0</v>
      </c>
      <c r="G95" s="136">
        <v>0</v>
      </c>
    </row>
    <row r="96" spans="3:7" ht="12.75">
      <c r="C96" s="138" t="s">
        <v>172</v>
      </c>
      <c r="D96" s="131" t="s">
        <v>93</v>
      </c>
      <c r="E96" s="137">
        <v>133</v>
      </c>
      <c r="F96" s="137">
        <v>0</v>
      </c>
      <c r="G96" s="137">
        <v>0</v>
      </c>
    </row>
    <row r="97" spans="3:7" ht="12.75">
      <c r="C97" s="138" t="s">
        <v>175</v>
      </c>
      <c r="D97" s="131" t="s">
        <v>90</v>
      </c>
      <c r="E97" s="137">
        <v>133</v>
      </c>
      <c r="F97" s="137">
        <v>0</v>
      </c>
      <c r="G97" s="137">
        <v>0</v>
      </c>
    </row>
    <row r="98" spans="3:7" ht="12.75">
      <c r="C98" s="147" t="s">
        <v>155</v>
      </c>
      <c r="D98" s="148" t="s">
        <v>156</v>
      </c>
      <c r="E98" s="149">
        <v>1725</v>
      </c>
      <c r="F98" s="149">
        <v>672.52</v>
      </c>
      <c r="G98" s="149">
        <v>38.986666666666665</v>
      </c>
    </row>
    <row r="99" spans="3:7" ht="12.75">
      <c r="C99" s="150" t="s">
        <v>157</v>
      </c>
      <c r="D99" s="151" t="s">
        <v>156</v>
      </c>
      <c r="E99" s="152">
        <v>1725</v>
      </c>
      <c r="F99" s="152">
        <v>672.52</v>
      </c>
      <c r="G99" s="152">
        <v>38.986666666666665</v>
      </c>
    </row>
    <row r="100" spans="3:7" ht="12.75">
      <c r="C100" s="140" t="s">
        <v>145</v>
      </c>
      <c r="D100" s="135" t="s">
        <v>21</v>
      </c>
      <c r="E100" s="136">
        <v>531</v>
      </c>
      <c r="F100" s="136">
        <v>349.02</v>
      </c>
      <c r="G100" s="136">
        <v>65.72881355932203</v>
      </c>
    </row>
    <row r="101" spans="3:7" ht="12.75">
      <c r="C101" s="138" t="s">
        <v>158</v>
      </c>
      <c r="D101" s="131" t="s">
        <v>22</v>
      </c>
      <c r="E101" s="137">
        <v>266</v>
      </c>
      <c r="F101" s="137">
        <v>115.86</v>
      </c>
      <c r="G101" s="137">
        <v>43.556390977443606</v>
      </c>
    </row>
    <row r="102" spans="3:7" ht="12.75">
      <c r="C102" s="138" t="s">
        <v>159</v>
      </c>
      <c r="D102" s="131" t="s">
        <v>71</v>
      </c>
      <c r="E102" s="137">
        <v>265</v>
      </c>
      <c r="F102" s="137">
        <v>233.16</v>
      </c>
      <c r="G102" s="137">
        <v>87.98490566037736</v>
      </c>
    </row>
    <row r="103" spans="3:7" ht="12.75">
      <c r="C103" s="140" t="s">
        <v>150</v>
      </c>
      <c r="D103" s="135" t="s">
        <v>78</v>
      </c>
      <c r="E103" s="136">
        <v>1194</v>
      </c>
      <c r="F103" s="136">
        <v>323.5</v>
      </c>
      <c r="G103" s="136">
        <v>27.093802345058627</v>
      </c>
    </row>
    <row r="104" spans="3:7" ht="12.75">
      <c r="C104" s="138" t="s">
        <v>169</v>
      </c>
      <c r="D104" s="131" t="s">
        <v>86</v>
      </c>
      <c r="E104" s="137">
        <v>796</v>
      </c>
      <c r="F104" s="137">
        <v>323.5</v>
      </c>
      <c r="G104" s="137">
        <v>40.64070351758794</v>
      </c>
    </row>
    <row r="105" spans="3:7" ht="12.75">
      <c r="C105" s="138" t="s">
        <v>170</v>
      </c>
      <c r="D105" s="131" t="s">
        <v>87</v>
      </c>
      <c r="E105" s="137">
        <v>398</v>
      </c>
      <c r="F105" s="137">
        <v>0</v>
      </c>
      <c r="G105" s="137">
        <v>0</v>
      </c>
    </row>
    <row r="106" spans="3:7" ht="12.75">
      <c r="C106" s="147" t="s">
        <v>199</v>
      </c>
      <c r="D106" s="148" t="s">
        <v>200</v>
      </c>
      <c r="E106" s="149">
        <v>13</v>
      </c>
      <c r="F106" s="149">
        <v>0</v>
      </c>
      <c r="G106" s="149">
        <v>0</v>
      </c>
    </row>
    <row r="107" spans="3:7" ht="12.75">
      <c r="C107" s="150" t="s">
        <v>201</v>
      </c>
      <c r="D107" s="151" t="s">
        <v>202</v>
      </c>
      <c r="E107" s="152">
        <v>13</v>
      </c>
      <c r="F107" s="152">
        <v>0</v>
      </c>
      <c r="G107" s="152">
        <v>0</v>
      </c>
    </row>
    <row r="108" spans="3:7" ht="12.75">
      <c r="C108" s="140" t="s">
        <v>150</v>
      </c>
      <c r="D108" s="135" t="s">
        <v>78</v>
      </c>
      <c r="E108" s="136">
        <v>13</v>
      </c>
      <c r="F108" s="136">
        <v>0</v>
      </c>
      <c r="G108" s="136">
        <v>0</v>
      </c>
    </row>
    <row r="109" spans="3:7" ht="12.75">
      <c r="C109" s="138" t="s">
        <v>164</v>
      </c>
      <c r="D109" s="131" t="s">
        <v>80</v>
      </c>
      <c r="E109" s="137">
        <v>13</v>
      </c>
      <c r="F109" s="137">
        <v>0</v>
      </c>
      <c r="G109" s="137">
        <v>0</v>
      </c>
    </row>
    <row r="110" spans="3:7" ht="12.75">
      <c r="C110" s="153" t="s">
        <v>203</v>
      </c>
      <c r="D110" s="154" t="s">
        <v>204</v>
      </c>
      <c r="E110" s="155">
        <v>4194</v>
      </c>
      <c r="F110" s="155">
        <v>712.3</v>
      </c>
      <c r="G110" s="155">
        <v>16.983786361468766</v>
      </c>
    </row>
    <row r="111" spans="3:7" ht="12.75">
      <c r="C111" s="156" t="s">
        <v>205</v>
      </c>
      <c r="D111" s="157" t="s">
        <v>204</v>
      </c>
      <c r="E111" s="158">
        <v>4194</v>
      </c>
      <c r="F111" s="158">
        <v>712.3</v>
      </c>
      <c r="G111" s="158">
        <v>16.983786361468766</v>
      </c>
    </row>
    <row r="112" spans="3:7" ht="12.75">
      <c r="C112" s="159" t="s">
        <v>206</v>
      </c>
      <c r="D112" s="160" t="s">
        <v>204</v>
      </c>
      <c r="E112" s="161">
        <v>4194</v>
      </c>
      <c r="F112" s="161">
        <v>712.3</v>
      </c>
      <c r="G112" s="161">
        <v>16.983786361468766</v>
      </c>
    </row>
    <row r="113" spans="3:7" ht="12.75">
      <c r="C113" s="147" t="s">
        <v>134</v>
      </c>
      <c r="D113" s="148" t="s">
        <v>135</v>
      </c>
      <c r="E113" s="149">
        <v>2920</v>
      </c>
      <c r="F113" s="149">
        <v>609.3</v>
      </c>
      <c r="G113" s="149">
        <v>20.866438356164384</v>
      </c>
    </row>
    <row r="114" spans="3:7" ht="12.75">
      <c r="C114" s="150" t="s">
        <v>136</v>
      </c>
      <c r="D114" s="151" t="s">
        <v>137</v>
      </c>
      <c r="E114" s="152">
        <v>2920</v>
      </c>
      <c r="F114" s="152">
        <v>609.3</v>
      </c>
      <c r="G114" s="152">
        <v>20.866438356164384</v>
      </c>
    </row>
    <row r="115" spans="3:7" ht="12.75">
      <c r="C115" s="140" t="s">
        <v>148</v>
      </c>
      <c r="D115" s="135" t="s">
        <v>72</v>
      </c>
      <c r="E115" s="136">
        <v>398</v>
      </c>
      <c r="F115" s="136">
        <v>127.3</v>
      </c>
      <c r="G115" s="136">
        <v>31.984924623115578</v>
      </c>
    </row>
    <row r="116" spans="3:7" ht="12.75">
      <c r="C116" s="138" t="s">
        <v>160</v>
      </c>
      <c r="D116" s="131" t="s">
        <v>74</v>
      </c>
      <c r="E116" s="137">
        <v>265</v>
      </c>
      <c r="F116" s="137">
        <v>127.3</v>
      </c>
      <c r="G116" s="137">
        <v>48.0377358490566</v>
      </c>
    </row>
    <row r="117" spans="3:7" ht="12.75">
      <c r="C117" s="138" t="s">
        <v>162</v>
      </c>
      <c r="D117" s="131" t="s">
        <v>77</v>
      </c>
      <c r="E117" s="137">
        <v>133</v>
      </c>
      <c r="F117" s="137">
        <v>0</v>
      </c>
      <c r="G117" s="137">
        <v>0</v>
      </c>
    </row>
    <row r="118" spans="3:7" ht="12.75">
      <c r="C118" s="140" t="s">
        <v>150</v>
      </c>
      <c r="D118" s="135" t="s">
        <v>78</v>
      </c>
      <c r="E118" s="136">
        <v>1460</v>
      </c>
      <c r="F118" s="136">
        <v>0</v>
      </c>
      <c r="G118" s="136">
        <v>0</v>
      </c>
    </row>
    <row r="119" spans="3:7" ht="12.75">
      <c r="C119" s="138" t="s">
        <v>168</v>
      </c>
      <c r="D119" s="131" t="s">
        <v>85</v>
      </c>
      <c r="E119" s="137">
        <v>796</v>
      </c>
      <c r="F119" s="137">
        <v>0</v>
      </c>
      <c r="G119" s="137">
        <v>0</v>
      </c>
    </row>
    <row r="120" spans="3:7" ht="12.75">
      <c r="C120" s="138" t="s">
        <v>170</v>
      </c>
      <c r="D120" s="131" t="s">
        <v>87</v>
      </c>
      <c r="E120" s="137">
        <v>664</v>
      </c>
      <c r="F120" s="137">
        <v>0</v>
      </c>
      <c r="G120" s="137">
        <v>0</v>
      </c>
    </row>
    <row r="121" spans="3:7" ht="12.75">
      <c r="C121" s="140" t="s">
        <v>152</v>
      </c>
      <c r="D121" s="135" t="s">
        <v>90</v>
      </c>
      <c r="E121" s="136">
        <v>1062</v>
      </c>
      <c r="F121" s="136">
        <v>482</v>
      </c>
      <c r="G121" s="136">
        <v>45.38606403013183</v>
      </c>
    </row>
    <row r="122" spans="3:7" ht="12.75">
      <c r="C122" s="138" t="s">
        <v>172</v>
      </c>
      <c r="D122" s="131" t="s">
        <v>93</v>
      </c>
      <c r="E122" s="137">
        <v>664</v>
      </c>
      <c r="F122" s="137">
        <v>413</v>
      </c>
      <c r="G122" s="137">
        <v>62.19879518072289</v>
      </c>
    </row>
    <row r="123" spans="3:7" ht="12.75">
      <c r="C123" s="138" t="s">
        <v>175</v>
      </c>
      <c r="D123" s="131" t="s">
        <v>90</v>
      </c>
      <c r="E123" s="137">
        <v>398</v>
      </c>
      <c r="F123" s="137">
        <v>69</v>
      </c>
      <c r="G123" s="137">
        <v>17.33668341708543</v>
      </c>
    </row>
    <row r="124" spans="3:7" ht="12.75">
      <c r="C124" s="147" t="s">
        <v>155</v>
      </c>
      <c r="D124" s="148" t="s">
        <v>156</v>
      </c>
      <c r="E124" s="149">
        <v>1274</v>
      </c>
      <c r="F124" s="149">
        <v>103</v>
      </c>
      <c r="G124" s="149">
        <v>8.084772370486656</v>
      </c>
    </row>
    <row r="125" spans="3:7" ht="12.75">
      <c r="C125" s="150" t="s">
        <v>157</v>
      </c>
      <c r="D125" s="151" t="s">
        <v>156</v>
      </c>
      <c r="E125" s="152">
        <v>1274</v>
      </c>
      <c r="F125" s="152">
        <v>103</v>
      </c>
      <c r="G125" s="152">
        <v>8.084772370486656</v>
      </c>
    </row>
    <row r="126" spans="3:7" ht="12.75">
      <c r="C126" s="140" t="s">
        <v>145</v>
      </c>
      <c r="D126" s="135" t="s">
        <v>21</v>
      </c>
      <c r="E126" s="136">
        <v>478</v>
      </c>
      <c r="F126" s="136">
        <v>0</v>
      </c>
      <c r="G126" s="136">
        <v>0</v>
      </c>
    </row>
    <row r="127" spans="3:7" ht="12.75">
      <c r="C127" s="138" t="s">
        <v>158</v>
      </c>
      <c r="D127" s="131" t="s">
        <v>22</v>
      </c>
      <c r="E127" s="137">
        <v>213</v>
      </c>
      <c r="F127" s="137">
        <v>0</v>
      </c>
      <c r="G127" s="137">
        <v>0</v>
      </c>
    </row>
    <row r="128" spans="3:7" ht="12.75">
      <c r="C128" s="138" t="s">
        <v>159</v>
      </c>
      <c r="D128" s="131" t="s">
        <v>71</v>
      </c>
      <c r="E128" s="137">
        <v>265</v>
      </c>
      <c r="F128" s="137">
        <v>0</v>
      </c>
      <c r="G128" s="137">
        <v>0</v>
      </c>
    </row>
    <row r="129" spans="3:7" ht="12.75">
      <c r="C129" s="140" t="s">
        <v>150</v>
      </c>
      <c r="D129" s="135" t="s">
        <v>78</v>
      </c>
      <c r="E129" s="136">
        <v>663</v>
      </c>
      <c r="F129" s="136">
        <v>103</v>
      </c>
      <c r="G129" s="136">
        <v>15.535444947209653</v>
      </c>
    </row>
    <row r="130" spans="3:7" ht="12.75">
      <c r="C130" s="138" t="s">
        <v>168</v>
      </c>
      <c r="D130" s="131" t="s">
        <v>85</v>
      </c>
      <c r="E130" s="137">
        <v>265</v>
      </c>
      <c r="F130" s="137">
        <v>0</v>
      </c>
      <c r="G130" s="137">
        <v>0</v>
      </c>
    </row>
    <row r="131" spans="3:7" ht="12.75">
      <c r="C131" s="138" t="s">
        <v>170</v>
      </c>
      <c r="D131" s="131" t="s">
        <v>87</v>
      </c>
      <c r="E131" s="137">
        <v>398</v>
      </c>
      <c r="F131" s="137">
        <v>103</v>
      </c>
      <c r="G131" s="137">
        <v>25.87939698492462</v>
      </c>
    </row>
    <row r="132" spans="3:7" ht="12.75">
      <c r="C132" s="140" t="s">
        <v>152</v>
      </c>
      <c r="D132" s="135" t="s">
        <v>90</v>
      </c>
      <c r="E132" s="136">
        <v>133</v>
      </c>
      <c r="F132" s="136">
        <v>0</v>
      </c>
      <c r="G132" s="136">
        <v>0</v>
      </c>
    </row>
    <row r="133" spans="3:7" ht="12.75">
      <c r="C133" s="138" t="s">
        <v>172</v>
      </c>
      <c r="D133" s="131" t="s">
        <v>93</v>
      </c>
      <c r="E133" s="137">
        <v>133</v>
      </c>
      <c r="F133" s="137">
        <v>0</v>
      </c>
      <c r="G133" s="137">
        <v>0</v>
      </c>
    </row>
    <row r="134" spans="3:7" ht="12.75">
      <c r="C134" s="153" t="s">
        <v>207</v>
      </c>
      <c r="D134" s="154" t="s">
        <v>208</v>
      </c>
      <c r="E134" s="155">
        <v>5269</v>
      </c>
      <c r="F134" s="155">
        <v>0</v>
      </c>
      <c r="G134" s="155">
        <v>0</v>
      </c>
    </row>
    <row r="135" spans="3:7" ht="12.75">
      <c r="C135" s="156" t="s">
        <v>209</v>
      </c>
      <c r="D135" s="157" t="s">
        <v>208</v>
      </c>
      <c r="E135" s="158">
        <v>5269</v>
      </c>
      <c r="F135" s="158">
        <v>0</v>
      </c>
      <c r="G135" s="158">
        <v>0</v>
      </c>
    </row>
    <row r="136" spans="3:7" ht="12.75">
      <c r="C136" s="159" t="s">
        <v>210</v>
      </c>
      <c r="D136" s="160" t="s">
        <v>208</v>
      </c>
      <c r="E136" s="161">
        <v>5269</v>
      </c>
      <c r="F136" s="161">
        <v>0</v>
      </c>
      <c r="G136" s="161">
        <v>0</v>
      </c>
    </row>
    <row r="137" spans="3:7" ht="12.75">
      <c r="C137" s="147" t="s">
        <v>134</v>
      </c>
      <c r="D137" s="148" t="s">
        <v>135</v>
      </c>
      <c r="E137" s="149">
        <v>3052</v>
      </c>
      <c r="F137" s="149">
        <v>0</v>
      </c>
      <c r="G137" s="149">
        <v>0</v>
      </c>
    </row>
    <row r="138" spans="3:7" ht="12.75">
      <c r="C138" s="150" t="s">
        <v>136</v>
      </c>
      <c r="D138" s="151" t="s">
        <v>137</v>
      </c>
      <c r="E138" s="152">
        <v>3052</v>
      </c>
      <c r="F138" s="152">
        <v>0</v>
      </c>
      <c r="G138" s="152">
        <v>0</v>
      </c>
    </row>
    <row r="139" spans="3:7" ht="12.75">
      <c r="C139" s="140" t="s">
        <v>148</v>
      </c>
      <c r="D139" s="135" t="s">
        <v>72</v>
      </c>
      <c r="E139" s="136">
        <v>1128</v>
      </c>
      <c r="F139" s="136">
        <v>0</v>
      </c>
      <c r="G139" s="136">
        <v>0</v>
      </c>
    </row>
    <row r="140" spans="3:7" ht="12.75">
      <c r="C140" s="138" t="s">
        <v>160</v>
      </c>
      <c r="D140" s="131" t="s">
        <v>74</v>
      </c>
      <c r="E140" s="137">
        <v>1128</v>
      </c>
      <c r="F140" s="137">
        <v>0</v>
      </c>
      <c r="G140" s="137">
        <v>0</v>
      </c>
    </row>
    <row r="141" spans="3:7" ht="12.75">
      <c r="C141" s="140" t="s">
        <v>150</v>
      </c>
      <c r="D141" s="135" t="s">
        <v>78</v>
      </c>
      <c r="E141" s="136">
        <v>995</v>
      </c>
      <c r="F141" s="136">
        <v>0</v>
      </c>
      <c r="G141" s="136">
        <v>0</v>
      </c>
    </row>
    <row r="142" spans="3:7" ht="12.75">
      <c r="C142" s="138" t="s">
        <v>168</v>
      </c>
      <c r="D142" s="131" t="s">
        <v>85</v>
      </c>
      <c r="E142" s="137">
        <v>133</v>
      </c>
      <c r="F142" s="137">
        <v>0</v>
      </c>
      <c r="G142" s="137">
        <v>0</v>
      </c>
    </row>
    <row r="143" spans="3:7" ht="12.75">
      <c r="C143" s="138" t="s">
        <v>170</v>
      </c>
      <c r="D143" s="131" t="s">
        <v>87</v>
      </c>
      <c r="E143" s="137">
        <v>862</v>
      </c>
      <c r="F143" s="137">
        <v>0</v>
      </c>
      <c r="G143" s="137">
        <v>0</v>
      </c>
    </row>
    <row r="144" spans="3:7" ht="12.75">
      <c r="C144" s="140" t="s">
        <v>152</v>
      </c>
      <c r="D144" s="135" t="s">
        <v>90</v>
      </c>
      <c r="E144" s="136">
        <v>929</v>
      </c>
      <c r="F144" s="136">
        <v>0</v>
      </c>
      <c r="G144" s="136">
        <v>0</v>
      </c>
    </row>
    <row r="145" spans="3:7" ht="12.75">
      <c r="C145" s="138" t="s">
        <v>172</v>
      </c>
      <c r="D145" s="131" t="s">
        <v>93</v>
      </c>
      <c r="E145" s="137">
        <v>332</v>
      </c>
      <c r="F145" s="137">
        <v>0</v>
      </c>
      <c r="G145" s="137">
        <v>0</v>
      </c>
    </row>
    <row r="146" spans="3:7" ht="12.75">
      <c r="C146" s="138" t="s">
        <v>175</v>
      </c>
      <c r="D146" s="131" t="s">
        <v>90</v>
      </c>
      <c r="E146" s="137">
        <v>597</v>
      </c>
      <c r="F146" s="137">
        <v>0</v>
      </c>
      <c r="G146" s="137">
        <v>0</v>
      </c>
    </row>
    <row r="147" spans="3:7" ht="12.75">
      <c r="C147" s="147" t="s">
        <v>155</v>
      </c>
      <c r="D147" s="148" t="s">
        <v>156</v>
      </c>
      <c r="E147" s="149">
        <v>2217</v>
      </c>
      <c r="F147" s="149">
        <v>0</v>
      </c>
      <c r="G147" s="149">
        <v>0</v>
      </c>
    </row>
    <row r="148" spans="3:7" ht="12.75">
      <c r="C148" s="150" t="s">
        <v>157</v>
      </c>
      <c r="D148" s="151" t="s">
        <v>156</v>
      </c>
      <c r="E148" s="152">
        <v>2217</v>
      </c>
      <c r="F148" s="152">
        <v>0</v>
      </c>
      <c r="G148" s="152">
        <v>0</v>
      </c>
    </row>
    <row r="149" spans="3:7" ht="12.75">
      <c r="C149" s="140" t="s">
        <v>145</v>
      </c>
      <c r="D149" s="135" t="s">
        <v>21</v>
      </c>
      <c r="E149" s="136">
        <v>226</v>
      </c>
      <c r="F149" s="136">
        <v>0</v>
      </c>
      <c r="G149" s="136">
        <v>0</v>
      </c>
    </row>
    <row r="150" spans="3:7" ht="12.75">
      <c r="C150" s="138" t="s">
        <v>158</v>
      </c>
      <c r="D150" s="131" t="s">
        <v>22</v>
      </c>
      <c r="E150" s="137">
        <v>146</v>
      </c>
      <c r="F150" s="137">
        <v>0</v>
      </c>
      <c r="G150" s="137">
        <v>0</v>
      </c>
    </row>
    <row r="151" spans="3:7" ht="12.75">
      <c r="C151" s="138" t="s">
        <v>159</v>
      </c>
      <c r="D151" s="131" t="s">
        <v>71</v>
      </c>
      <c r="E151" s="137">
        <v>80</v>
      </c>
      <c r="F151" s="137">
        <v>0</v>
      </c>
      <c r="G151" s="137">
        <v>0</v>
      </c>
    </row>
    <row r="152" spans="3:7" ht="12.75">
      <c r="C152" s="140" t="s">
        <v>150</v>
      </c>
      <c r="D152" s="135" t="s">
        <v>78</v>
      </c>
      <c r="E152" s="136">
        <v>1327</v>
      </c>
      <c r="F152" s="136">
        <v>0</v>
      </c>
      <c r="G152" s="136">
        <v>0</v>
      </c>
    </row>
    <row r="153" spans="3:7" ht="12.75">
      <c r="C153" s="138" t="s">
        <v>168</v>
      </c>
      <c r="D153" s="131" t="s">
        <v>85</v>
      </c>
      <c r="E153" s="137">
        <v>796</v>
      </c>
      <c r="F153" s="137">
        <v>0</v>
      </c>
      <c r="G153" s="137">
        <v>0</v>
      </c>
    </row>
    <row r="154" spans="3:7" ht="12.75">
      <c r="C154" s="138" t="s">
        <v>170</v>
      </c>
      <c r="D154" s="131" t="s">
        <v>87</v>
      </c>
      <c r="E154" s="137">
        <v>531</v>
      </c>
      <c r="F154" s="137">
        <v>0</v>
      </c>
      <c r="G154" s="137">
        <v>0</v>
      </c>
    </row>
    <row r="155" spans="3:7" ht="12.75">
      <c r="C155" s="140" t="s">
        <v>211</v>
      </c>
      <c r="D155" s="135" t="s">
        <v>212</v>
      </c>
      <c r="E155" s="136">
        <v>664</v>
      </c>
      <c r="F155" s="136">
        <v>0</v>
      </c>
      <c r="G155" s="136">
        <v>0</v>
      </c>
    </row>
    <row r="156" spans="3:7" ht="12.75">
      <c r="C156" s="138" t="s">
        <v>213</v>
      </c>
      <c r="D156" s="131" t="s">
        <v>212</v>
      </c>
      <c r="E156" s="137">
        <v>664</v>
      </c>
      <c r="F156" s="137">
        <v>0</v>
      </c>
      <c r="G156" s="137">
        <v>0</v>
      </c>
    </row>
    <row r="157" spans="3:7" ht="12.75">
      <c r="C157" s="153" t="s">
        <v>214</v>
      </c>
      <c r="D157" s="154" t="s">
        <v>215</v>
      </c>
      <c r="E157" s="155">
        <v>2521</v>
      </c>
      <c r="F157" s="155">
        <v>0</v>
      </c>
      <c r="G157" s="155">
        <v>0</v>
      </c>
    </row>
    <row r="158" spans="3:7" ht="12.75">
      <c r="C158" s="156" t="s">
        <v>216</v>
      </c>
      <c r="D158" s="157" t="s">
        <v>215</v>
      </c>
      <c r="E158" s="158">
        <v>2521</v>
      </c>
      <c r="F158" s="158">
        <v>0</v>
      </c>
      <c r="G158" s="158">
        <v>0</v>
      </c>
    </row>
    <row r="159" spans="3:7" ht="12.75">
      <c r="C159" s="159" t="s">
        <v>217</v>
      </c>
      <c r="D159" s="160" t="s">
        <v>215</v>
      </c>
      <c r="E159" s="161">
        <v>2521</v>
      </c>
      <c r="F159" s="161">
        <v>0</v>
      </c>
      <c r="G159" s="161">
        <v>0</v>
      </c>
    </row>
    <row r="160" spans="3:7" ht="12.75">
      <c r="C160" s="147" t="s">
        <v>134</v>
      </c>
      <c r="D160" s="148" t="s">
        <v>135</v>
      </c>
      <c r="E160" s="149">
        <v>2123</v>
      </c>
      <c r="F160" s="149">
        <v>0</v>
      </c>
      <c r="G160" s="149">
        <v>0</v>
      </c>
    </row>
    <row r="161" spans="3:7" ht="12.75">
      <c r="C161" s="150" t="s">
        <v>136</v>
      </c>
      <c r="D161" s="151" t="s">
        <v>137</v>
      </c>
      <c r="E161" s="152">
        <v>2123</v>
      </c>
      <c r="F161" s="152">
        <v>0</v>
      </c>
      <c r="G161" s="152">
        <v>0</v>
      </c>
    </row>
    <row r="162" spans="3:7" ht="12.75">
      <c r="C162" s="140" t="s">
        <v>150</v>
      </c>
      <c r="D162" s="135" t="s">
        <v>78</v>
      </c>
      <c r="E162" s="136">
        <v>1858</v>
      </c>
      <c r="F162" s="136">
        <v>0</v>
      </c>
      <c r="G162" s="136">
        <v>0</v>
      </c>
    </row>
    <row r="163" spans="3:7" ht="12.75">
      <c r="C163" s="138" t="s">
        <v>163</v>
      </c>
      <c r="D163" s="131" t="s">
        <v>79</v>
      </c>
      <c r="E163" s="137">
        <v>531</v>
      </c>
      <c r="F163" s="137">
        <v>0</v>
      </c>
      <c r="G163" s="137">
        <v>0</v>
      </c>
    </row>
    <row r="164" spans="3:7" ht="12.75">
      <c r="C164" s="138" t="s">
        <v>168</v>
      </c>
      <c r="D164" s="131" t="s">
        <v>85</v>
      </c>
      <c r="E164" s="137">
        <v>1327</v>
      </c>
      <c r="F164" s="137">
        <v>0</v>
      </c>
      <c r="G164" s="137">
        <v>0</v>
      </c>
    </row>
    <row r="165" spans="3:7" ht="12.75">
      <c r="C165" s="140" t="s">
        <v>152</v>
      </c>
      <c r="D165" s="135" t="s">
        <v>90</v>
      </c>
      <c r="E165" s="136">
        <v>265</v>
      </c>
      <c r="F165" s="136">
        <v>0</v>
      </c>
      <c r="G165" s="136">
        <v>0</v>
      </c>
    </row>
    <row r="166" spans="3:7" ht="12.75">
      <c r="C166" s="138" t="s">
        <v>172</v>
      </c>
      <c r="D166" s="131" t="s">
        <v>93</v>
      </c>
      <c r="E166" s="137">
        <v>265</v>
      </c>
      <c r="F166" s="137">
        <v>0</v>
      </c>
      <c r="G166" s="137">
        <v>0</v>
      </c>
    </row>
    <row r="167" spans="3:7" ht="12.75">
      <c r="C167" s="147" t="s">
        <v>195</v>
      </c>
      <c r="D167" s="148" t="s">
        <v>196</v>
      </c>
      <c r="E167" s="149">
        <v>398</v>
      </c>
      <c r="F167" s="149">
        <v>0</v>
      </c>
      <c r="G167" s="149">
        <v>0</v>
      </c>
    </row>
    <row r="168" spans="3:7" ht="12.75">
      <c r="C168" s="150" t="s">
        <v>197</v>
      </c>
      <c r="D168" s="151" t="s">
        <v>198</v>
      </c>
      <c r="E168" s="152">
        <v>398</v>
      </c>
      <c r="F168" s="152">
        <v>0</v>
      </c>
      <c r="G168" s="152">
        <v>0</v>
      </c>
    </row>
    <row r="169" spans="3:7" ht="12.75">
      <c r="C169" s="140" t="s">
        <v>152</v>
      </c>
      <c r="D169" s="135" t="s">
        <v>90</v>
      </c>
      <c r="E169" s="136">
        <v>398</v>
      </c>
      <c r="F169" s="136">
        <v>0</v>
      </c>
      <c r="G169" s="136">
        <v>0</v>
      </c>
    </row>
    <row r="170" spans="3:7" ht="12.75">
      <c r="C170" s="138" t="s">
        <v>172</v>
      </c>
      <c r="D170" s="131" t="s">
        <v>93</v>
      </c>
      <c r="E170" s="137">
        <v>133</v>
      </c>
      <c r="F170" s="137">
        <v>0</v>
      </c>
      <c r="G170" s="137">
        <v>0</v>
      </c>
    </row>
    <row r="171" spans="3:7" ht="12.75">
      <c r="C171" s="138" t="s">
        <v>175</v>
      </c>
      <c r="D171" s="131" t="s">
        <v>90</v>
      </c>
      <c r="E171" s="137">
        <v>265</v>
      </c>
      <c r="F171" s="137">
        <v>0</v>
      </c>
      <c r="G171" s="137">
        <v>0</v>
      </c>
    </row>
    <row r="172" spans="3:7" ht="12.75">
      <c r="C172" s="153" t="s">
        <v>218</v>
      </c>
      <c r="D172" s="154" t="s">
        <v>219</v>
      </c>
      <c r="E172" s="155">
        <v>12939</v>
      </c>
      <c r="F172" s="155">
        <v>496.67</v>
      </c>
      <c r="G172" s="155">
        <v>3.8385501197928744</v>
      </c>
    </row>
    <row r="173" spans="3:7" ht="12.75">
      <c r="C173" s="156" t="s">
        <v>220</v>
      </c>
      <c r="D173" s="157" t="s">
        <v>219</v>
      </c>
      <c r="E173" s="158">
        <v>12939</v>
      </c>
      <c r="F173" s="158">
        <v>496.67</v>
      </c>
      <c r="G173" s="158">
        <v>3.8385501197928744</v>
      </c>
    </row>
    <row r="174" spans="3:7" ht="12.75">
      <c r="C174" s="159" t="s">
        <v>221</v>
      </c>
      <c r="D174" s="160" t="s">
        <v>219</v>
      </c>
      <c r="E174" s="161">
        <v>12939</v>
      </c>
      <c r="F174" s="161">
        <v>496.67</v>
      </c>
      <c r="G174" s="161">
        <v>3.8385501197928744</v>
      </c>
    </row>
    <row r="175" spans="3:7" ht="12.75">
      <c r="C175" s="147" t="s">
        <v>134</v>
      </c>
      <c r="D175" s="148" t="s">
        <v>135</v>
      </c>
      <c r="E175" s="149">
        <v>8958</v>
      </c>
      <c r="F175" s="149">
        <v>0</v>
      </c>
      <c r="G175" s="149">
        <v>0</v>
      </c>
    </row>
    <row r="176" spans="3:7" ht="12.75">
      <c r="C176" s="150" t="s">
        <v>136</v>
      </c>
      <c r="D176" s="151" t="s">
        <v>137</v>
      </c>
      <c r="E176" s="152">
        <v>8958</v>
      </c>
      <c r="F176" s="152">
        <v>0</v>
      </c>
      <c r="G176" s="152">
        <v>0</v>
      </c>
    </row>
    <row r="177" spans="3:7" ht="12.75">
      <c r="C177" s="140" t="s">
        <v>145</v>
      </c>
      <c r="D177" s="135" t="s">
        <v>21</v>
      </c>
      <c r="E177" s="136">
        <v>199</v>
      </c>
      <c r="F177" s="136">
        <v>0</v>
      </c>
      <c r="G177" s="136">
        <v>0</v>
      </c>
    </row>
    <row r="178" spans="3:7" ht="12.75">
      <c r="C178" s="138" t="s">
        <v>158</v>
      </c>
      <c r="D178" s="131" t="s">
        <v>22</v>
      </c>
      <c r="E178" s="137">
        <v>199</v>
      </c>
      <c r="F178" s="137">
        <v>0</v>
      </c>
      <c r="G178" s="137">
        <v>0</v>
      </c>
    </row>
    <row r="179" spans="3:7" ht="12.75">
      <c r="C179" s="140" t="s">
        <v>148</v>
      </c>
      <c r="D179" s="135" t="s">
        <v>72</v>
      </c>
      <c r="E179" s="136">
        <v>398</v>
      </c>
      <c r="F179" s="136">
        <v>0</v>
      </c>
      <c r="G179" s="136">
        <v>0</v>
      </c>
    </row>
    <row r="180" spans="3:7" ht="12.75">
      <c r="C180" s="138" t="s">
        <v>160</v>
      </c>
      <c r="D180" s="131" t="s">
        <v>74</v>
      </c>
      <c r="E180" s="137">
        <v>199</v>
      </c>
      <c r="F180" s="137">
        <v>0</v>
      </c>
      <c r="G180" s="137">
        <v>0</v>
      </c>
    </row>
    <row r="181" spans="3:7" ht="12.75">
      <c r="C181" s="138" t="s">
        <v>161</v>
      </c>
      <c r="D181" s="131" t="s">
        <v>76</v>
      </c>
      <c r="E181" s="137">
        <v>199</v>
      </c>
      <c r="F181" s="137">
        <v>0</v>
      </c>
      <c r="G181" s="137">
        <v>0</v>
      </c>
    </row>
    <row r="182" spans="3:7" ht="12.75">
      <c r="C182" s="140" t="s">
        <v>150</v>
      </c>
      <c r="D182" s="135" t="s">
        <v>78</v>
      </c>
      <c r="E182" s="136">
        <v>7300</v>
      </c>
      <c r="F182" s="136">
        <v>0</v>
      </c>
      <c r="G182" s="136">
        <v>0</v>
      </c>
    </row>
    <row r="183" spans="3:7" ht="12.75">
      <c r="C183" s="138" t="s">
        <v>163</v>
      </c>
      <c r="D183" s="131" t="s">
        <v>79</v>
      </c>
      <c r="E183" s="137">
        <v>7300</v>
      </c>
      <c r="F183" s="137">
        <v>0</v>
      </c>
      <c r="G183" s="137">
        <v>0</v>
      </c>
    </row>
    <row r="184" spans="3:7" ht="12.75">
      <c r="C184" s="140" t="s">
        <v>211</v>
      </c>
      <c r="D184" s="135" t="s">
        <v>212</v>
      </c>
      <c r="E184" s="136">
        <v>663</v>
      </c>
      <c r="F184" s="136">
        <v>0</v>
      </c>
      <c r="G184" s="136">
        <v>0</v>
      </c>
    </row>
    <row r="185" spans="3:7" ht="12.75">
      <c r="C185" s="138" t="s">
        <v>213</v>
      </c>
      <c r="D185" s="131" t="s">
        <v>212</v>
      </c>
      <c r="E185" s="137">
        <v>663</v>
      </c>
      <c r="F185" s="137">
        <v>0</v>
      </c>
      <c r="G185" s="137">
        <v>0</v>
      </c>
    </row>
    <row r="186" spans="3:7" ht="12.75">
      <c r="C186" s="140" t="s">
        <v>152</v>
      </c>
      <c r="D186" s="135" t="s">
        <v>90</v>
      </c>
      <c r="E186" s="136">
        <v>398</v>
      </c>
      <c r="F186" s="136">
        <v>0</v>
      </c>
      <c r="G186" s="136">
        <v>0</v>
      </c>
    </row>
    <row r="187" spans="3:7" ht="12.75">
      <c r="C187" s="138" t="s">
        <v>172</v>
      </c>
      <c r="D187" s="131" t="s">
        <v>93</v>
      </c>
      <c r="E187" s="137">
        <v>398</v>
      </c>
      <c r="F187" s="137">
        <v>0</v>
      </c>
      <c r="G187" s="137">
        <v>0</v>
      </c>
    </row>
    <row r="188" spans="3:7" ht="12.75">
      <c r="C188" s="147" t="s">
        <v>155</v>
      </c>
      <c r="D188" s="148" t="s">
        <v>156</v>
      </c>
      <c r="E188" s="149">
        <v>3981</v>
      </c>
      <c r="F188" s="149">
        <v>496.67</v>
      </c>
      <c r="G188" s="149">
        <v>12.476011052499372</v>
      </c>
    </row>
    <row r="189" spans="3:7" ht="12.75">
      <c r="C189" s="150" t="s">
        <v>157</v>
      </c>
      <c r="D189" s="151" t="s">
        <v>156</v>
      </c>
      <c r="E189" s="152">
        <v>3981</v>
      </c>
      <c r="F189" s="152">
        <v>496.67</v>
      </c>
      <c r="G189" s="152">
        <v>12.476011052499372</v>
      </c>
    </row>
    <row r="190" spans="3:7" ht="12.75">
      <c r="C190" s="140" t="s">
        <v>145</v>
      </c>
      <c r="D190" s="135" t="s">
        <v>21</v>
      </c>
      <c r="E190" s="136">
        <v>1061</v>
      </c>
      <c r="F190" s="136">
        <v>0</v>
      </c>
      <c r="G190" s="136">
        <v>0</v>
      </c>
    </row>
    <row r="191" spans="3:7" ht="12.75">
      <c r="C191" s="138" t="s">
        <v>158</v>
      </c>
      <c r="D191" s="131" t="s">
        <v>22</v>
      </c>
      <c r="E191" s="137">
        <v>729</v>
      </c>
      <c r="F191" s="137">
        <v>0</v>
      </c>
      <c r="G191" s="137">
        <v>0</v>
      </c>
    </row>
    <row r="192" spans="3:7" ht="12.75">
      <c r="C192" s="138" t="s">
        <v>147</v>
      </c>
      <c r="D192" s="131" t="s">
        <v>70</v>
      </c>
      <c r="E192" s="137">
        <v>199</v>
      </c>
      <c r="F192" s="137">
        <v>0</v>
      </c>
      <c r="G192" s="137">
        <v>0</v>
      </c>
    </row>
    <row r="193" spans="3:7" ht="12.75">
      <c r="C193" s="138" t="s">
        <v>159</v>
      </c>
      <c r="D193" s="131" t="s">
        <v>71</v>
      </c>
      <c r="E193" s="137">
        <v>133</v>
      </c>
      <c r="F193" s="137">
        <v>0</v>
      </c>
      <c r="G193" s="137">
        <v>0</v>
      </c>
    </row>
    <row r="194" spans="3:7" ht="12.75">
      <c r="C194" s="140" t="s">
        <v>150</v>
      </c>
      <c r="D194" s="135" t="s">
        <v>78</v>
      </c>
      <c r="E194" s="136">
        <v>2854</v>
      </c>
      <c r="F194" s="136">
        <v>496.67</v>
      </c>
      <c r="G194" s="136">
        <v>17.40259285213735</v>
      </c>
    </row>
    <row r="195" spans="3:7" ht="12.75">
      <c r="C195" s="138" t="s">
        <v>163</v>
      </c>
      <c r="D195" s="131" t="s">
        <v>79</v>
      </c>
      <c r="E195" s="137">
        <v>1991</v>
      </c>
      <c r="F195" s="137">
        <v>0</v>
      </c>
      <c r="G195" s="137">
        <v>0</v>
      </c>
    </row>
    <row r="196" spans="3:7" ht="12.75">
      <c r="C196" s="138" t="s">
        <v>168</v>
      </c>
      <c r="D196" s="131" t="s">
        <v>85</v>
      </c>
      <c r="E196" s="137">
        <v>664</v>
      </c>
      <c r="F196" s="137">
        <v>496.67</v>
      </c>
      <c r="G196" s="137">
        <v>74.79969879518072</v>
      </c>
    </row>
    <row r="197" spans="3:7" ht="12.75">
      <c r="C197" s="138" t="s">
        <v>170</v>
      </c>
      <c r="D197" s="131" t="s">
        <v>87</v>
      </c>
      <c r="E197" s="137">
        <v>199</v>
      </c>
      <c r="F197" s="137">
        <v>0</v>
      </c>
      <c r="G197" s="137">
        <v>0</v>
      </c>
    </row>
    <row r="198" spans="3:7" ht="12.75">
      <c r="C198" s="140" t="s">
        <v>211</v>
      </c>
      <c r="D198" s="135" t="s">
        <v>212</v>
      </c>
      <c r="E198" s="136">
        <v>0</v>
      </c>
      <c r="F198" s="136">
        <v>0</v>
      </c>
      <c r="G198" s="136">
        <v>0</v>
      </c>
    </row>
    <row r="199" spans="3:7" ht="12.75">
      <c r="C199" s="138" t="s">
        <v>213</v>
      </c>
      <c r="D199" s="131" t="s">
        <v>212</v>
      </c>
      <c r="E199" s="137">
        <v>0</v>
      </c>
      <c r="F199" s="137">
        <v>0</v>
      </c>
      <c r="G199" s="137">
        <v>0</v>
      </c>
    </row>
    <row r="200" spans="3:7" ht="12.75">
      <c r="C200" s="140" t="s">
        <v>152</v>
      </c>
      <c r="D200" s="135" t="s">
        <v>90</v>
      </c>
      <c r="E200" s="136">
        <v>66</v>
      </c>
      <c r="F200" s="136">
        <v>0</v>
      </c>
      <c r="G200" s="136">
        <v>0</v>
      </c>
    </row>
    <row r="201" spans="3:7" ht="12.75">
      <c r="C201" s="138" t="s">
        <v>172</v>
      </c>
      <c r="D201" s="131" t="s">
        <v>93</v>
      </c>
      <c r="E201" s="137">
        <v>66</v>
      </c>
      <c r="F201" s="137">
        <v>0</v>
      </c>
      <c r="G201" s="137">
        <v>0</v>
      </c>
    </row>
    <row r="202" spans="3:7" ht="12.75">
      <c r="C202" s="153" t="s">
        <v>222</v>
      </c>
      <c r="D202" s="154" t="s">
        <v>223</v>
      </c>
      <c r="E202" s="155">
        <v>26346</v>
      </c>
      <c r="F202" s="155">
        <f>F205+F211+F215</f>
        <v>11461.5</v>
      </c>
      <c r="G202" s="155">
        <f>(F202/E202)*100</f>
        <v>43.50375768617627</v>
      </c>
    </row>
    <row r="203" spans="3:7" ht="12.75">
      <c r="C203" s="156" t="s">
        <v>224</v>
      </c>
      <c r="D203" s="157" t="s">
        <v>223</v>
      </c>
      <c r="E203" s="158">
        <v>26346</v>
      </c>
      <c r="F203" s="158">
        <v>11461.5</v>
      </c>
      <c r="G203" s="158">
        <v>43.50375768617627</v>
      </c>
    </row>
    <row r="204" spans="3:7" ht="12.75">
      <c r="C204" s="159" t="s">
        <v>225</v>
      </c>
      <c r="D204" s="160" t="s">
        <v>223</v>
      </c>
      <c r="E204" s="161">
        <v>26346</v>
      </c>
      <c r="F204" s="161">
        <v>11461.5</v>
      </c>
      <c r="G204" s="161">
        <v>43.50375768617627</v>
      </c>
    </row>
    <row r="205" spans="3:7" ht="12.75">
      <c r="C205" s="147" t="s">
        <v>134</v>
      </c>
      <c r="D205" s="148" t="s">
        <v>135</v>
      </c>
      <c r="E205" s="149">
        <v>10352</v>
      </c>
      <c r="F205" s="152">
        <f>F207+F209</f>
        <v>7525.67</v>
      </c>
      <c r="G205" s="149">
        <f>(F205/E205)*100</f>
        <v>72.69773956723338</v>
      </c>
    </row>
    <row r="206" spans="3:7" ht="12.75">
      <c r="C206" s="150" t="s">
        <v>136</v>
      </c>
      <c r="D206" s="151" t="s">
        <v>137</v>
      </c>
      <c r="E206" s="152">
        <v>10352</v>
      </c>
      <c r="F206" s="152">
        <f>F207+F209</f>
        <v>7525.67</v>
      </c>
      <c r="G206" s="152">
        <f>(F206/E206)*100</f>
        <v>72.69773956723338</v>
      </c>
    </row>
    <row r="207" spans="3:7" ht="12.75">
      <c r="C207" s="140" t="s">
        <v>148</v>
      </c>
      <c r="D207" s="135" t="s">
        <v>72</v>
      </c>
      <c r="E207" s="136">
        <v>398</v>
      </c>
      <c r="F207" s="136">
        <v>225.67</v>
      </c>
      <c r="G207" s="136">
        <v>56.70100502512563</v>
      </c>
    </row>
    <row r="208" spans="3:7" ht="12.75">
      <c r="C208" s="138" t="s">
        <v>160</v>
      </c>
      <c r="D208" s="131" t="s">
        <v>74</v>
      </c>
      <c r="E208" s="137">
        <v>398</v>
      </c>
      <c r="F208" s="137">
        <v>225.67</v>
      </c>
      <c r="G208" s="137">
        <v>56.70100502512563</v>
      </c>
    </row>
    <row r="209" spans="3:7" ht="12.75">
      <c r="C209" s="140" t="s">
        <v>150</v>
      </c>
      <c r="D209" s="135" t="s">
        <v>78</v>
      </c>
      <c r="E209" s="136">
        <v>9954</v>
      </c>
      <c r="F209" s="136">
        <v>7300</v>
      </c>
      <c r="G209" s="136">
        <f>(F209/E209)*100</f>
        <v>73.33735181836447</v>
      </c>
    </row>
    <row r="210" spans="3:7" ht="12.75">
      <c r="C210" s="138" t="s">
        <v>168</v>
      </c>
      <c r="D210" s="131" t="s">
        <v>85</v>
      </c>
      <c r="E210" s="137">
        <v>9954</v>
      </c>
      <c r="F210" s="137">
        <v>7300</v>
      </c>
      <c r="G210" s="136">
        <f>(F210/E210)*100</f>
        <v>73.33735181836447</v>
      </c>
    </row>
    <row r="211" spans="3:7" ht="12.75">
      <c r="C211" s="147" t="s">
        <v>195</v>
      </c>
      <c r="D211" s="148" t="s">
        <v>196</v>
      </c>
      <c r="E211" s="149">
        <v>14600</v>
      </c>
      <c r="F211" s="149">
        <v>960.83</v>
      </c>
      <c r="G211" s="149">
        <v>6.581027397260274</v>
      </c>
    </row>
    <row r="212" spans="3:7" ht="12.75">
      <c r="C212" s="150" t="s">
        <v>197</v>
      </c>
      <c r="D212" s="151" t="s">
        <v>198</v>
      </c>
      <c r="E212" s="152">
        <v>14600</v>
      </c>
      <c r="F212" s="152">
        <v>960.83</v>
      </c>
      <c r="G212" s="152">
        <v>6.581027397260274</v>
      </c>
    </row>
    <row r="213" spans="3:7" ht="12.75">
      <c r="C213" s="140" t="s">
        <v>150</v>
      </c>
      <c r="D213" s="135" t="s">
        <v>78</v>
      </c>
      <c r="E213" s="136">
        <v>14600</v>
      </c>
      <c r="F213" s="136">
        <v>960.83</v>
      </c>
      <c r="G213" s="136">
        <v>6.581027397260274</v>
      </c>
    </row>
    <row r="214" spans="3:7" ht="12.75">
      <c r="C214" s="138" t="s">
        <v>168</v>
      </c>
      <c r="D214" s="131" t="s">
        <v>85</v>
      </c>
      <c r="E214" s="137">
        <v>14600</v>
      </c>
      <c r="F214" s="137">
        <v>960.83</v>
      </c>
      <c r="G214" s="137">
        <v>6.581027397260274</v>
      </c>
    </row>
    <row r="215" spans="3:7" ht="12.75">
      <c r="C215" s="147" t="s">
        <v>155</v>
      </c>
      <c r="D215" s="148" t="s">
        <v>156</v>
      </c>
      <c r="E215" s="149">
        <v>1394</v>
      </c>
      <c r="F215" s="149">
        <f>F216</f>
        <v>2975</v>
      </c>
      <c r="G215" s="149">
        <f>(F215/E215)*100</f>
        <v>213.41463414634148</v>
      </c>
    </row>
    <row r="216" spans="3:7" ht="12.75">
      <c r="C216" s="150" t="s">
        <v>157</v>
      </c>
      <c r="D216" s="151" t="s">
        <v>156</v>
      </c>
      <c r="E216" s="152">
        <v>1394</v>
      </c>
      <c r="F216" s="152">
        <f>375+2600</f>
        <v>2975</v>
      </c>
      <c r="G216" s="149">
        <f>(F216/E216)*100</f>
        <v>213.41463414634148</v>
      </c>
    </row>
    <row r="217" spans="3:7" ht="12.75">
      <c r="C217" s="140" t="s">
        <v>145</v>
      </c>
      <c r="D217" s="135" t="s">
        <v>21</v>
      </c>
      <c r="E217" s="136">
        <v>331</v>
      </c>
      <c r="F217" s="136">
        <v>0</v>
      </c>
      <c r="G217" s="136">
        <v>0</v>
      </c>
    </row>
    <row r="218" spans="3:7" ht="12.75">
      <c r="C218" s="138" t="s">
        <v>158</v>
      </c>
      <c r="D218" s="131" t="s">
        <v>22</v>
      </c>
      <c r="E218" s="137">
        <v>198</v>
      </c>
      <c r="F218" s="137">
        <v>0</v>
      </c>
      <c r="G218" s="137">
        <v>0</v>
      </c>
    </row>
    <row r="219" spans="3:7" ht="12.75">
      <c r="C219" s="138" t="s">
        <v>159</v>
      </c>
      <c r="D219" s="131" t="s">
        <v>71</v>
      </c>
      <c r="E219" s="137">
        <v>133</v>
      </c>
      <c r="F219" s="137">
        <v>0</v>
      </c>
      <c r="G219" s="137">
        <v>0</v>
      </c>
    </row>
    <row r="220" spans="3:7" ht="12.75">
      <c r="C220" s="140" t="s">
        <v>148</v>
      </c>
      <c r="D220" s="135" t="s">
        <v>72</v>
      </c>
      <c r="E220" s="136">
        <v>266</v>
      </c>
      <c r="F220" s="136">
        <v>0</v>
      </c>
      <c r="G220" s="136">
        <v>0</v>
      </c>
    </row>
    <row r="221" spans="3:7" ht="12.75">
      <c r="C221" s="138" t="s">
        <v>160</v>
      </c>
      <c r="D221" s="131" t="s">
        <v>74</v>
      </c>
      <c r="E221" s="137">
        <v>133</v>
      </c>
      <c r="F221" s="137">
        <v>0</v>
      </c>
      <c r="G221" s="137">
        <v>0</v>
      </c>
    </row>
    <row r="222" spans="3:7" ht="12.75">
      <c r="C222" s="138" t="s">
        <v>161</v>
      </c>
      <c r="D222" s="131" t="s">
        <v>76</v>
      </c>
      <c r="E222" s="137">
        <v>133</v>
      </c>
      <c r="F222" s="137">
        <v>0</v>
      </c>
      <c r="G222" s="137">
        <v>0</v>
      </c>
    </row>
    <row r="223" spans="3:7" ht="12.75">
      <c r="C223" s="140" t="s">
        <v>150</v>
      </c>
      <c r="D223" s="135" t="s">
        <v>78</v>
      </c>
      <c r="E223" s="136">
        <v>133</v>
      </c>
      <c r="F223" s="136">
        <v>0</v>
      </c>
      <c r="G223" s="136">
        <v>0</v>
      </c>
    </row>
    <row r="224" spans="3:7" ht="12.75">
      <c r="C224" s="138" t="s">
        <v>170</v>
      </c>
      <c r="D224" s="131" t="s">
        <v>87</v>
      </c>
      <c r="E224" s="137">
        <v>133</v>
      </c>
      <c r="F224" s="137">
        <v>2600</v>
      </c>
      <c r="G224" s="137">
        <f>(F224/E224)*100</f>
        <v>1954.8872180451126</v>
      </c>
    </row>
    <row r="225" spans="3:7" ht="12.75">
      <c r="C225" s="140" t="s">
        <v>152</v>
      </c>
      <c r="D225" s="135" t="s">
        <v>90</v>
      </c>
      <c r="E225" s="136">
        <v>664</v>
      </c>
      <c r="F225" s="136">
        <v>375</v>
      </c>
      <c r="G225" s="136">
        <v>56.475903614457835</v>
      </c>
    </row>
    <row r="226" spans="3:7" ht="12.75">
      <c r="C226" s="138" t="s">
        <v>172</v>
      </c>
      <c r="D226" s="131" t="s">
        <v>93</v>
      </c>
      <c r="E226" s="137">
        <v>531</v>
      </c>
      <c r="F226" s="137">
        <v>242</v>
      </c>
      <c r="G226" s="137">
        <v>45.5743879472693</v>
      </c>
    </row>
    <row r="227" spans="3:7" ht="12.75">
      <c r="C227" s="138" t="s">
        <v>175</v>
      </c>
      <c r="D227" s="131" t="s">
        <v>90</v>
      </c>
      <c r="E227" s="137">
        <v>133</v>
      </c>
      <c r="F227" s="137">
        <v>133</v>
      </c>
      <c r="G227" s="137">
        <v>100</v>
      </c>
    </row>
    <row r="228" spans="3:7" ht="12.75">
      <c r="C228" s="153" t="s">
        <v>226</v>
      </c>
      <c r="D228" s="154" t="s">
        <v>227</v>
      </c>
      <c r="E228" s="155">
        <v>25140</v>
      </c>
      <c r="F228" s="155">
        <v>14588.33</v>
      </c>
      <c r="G228" s="155">
        <v>58.02836117740652</v>
      </c>
    </row>
    <row r="229" spans="3:7" ht="12.75">
      <c r="C229" s="156" t="s">
        <v>228</v>
      </c>
      <c r="D229" s="157" t="s">
        <v>227</v>
      </c>
      <c r="E229" s="158">
        <v>25140</v>
      </c>
      <c r="F229" s="158">
        <v>14588.33</v>
      </c>
      <c r="G229" s="158">
        <v>58.02836117740652</v>
      </c>
    </row>
    <row r="230" spans="3:7" ht="12.75">
      <c r="C230" s="159" t="s">
        <v>229</v>
      </c>
      <c r="D230" s="160" t="s">
        <v>227</v>
      </c>
      <c r="E230" s="161">
        <v>25140</v>
      </c>
      <c r="F230" s="161">
        <v>14588.33</v>
      </c>
      <c r="G230" s="161">
        <v>58.02836117740652</v>
      </c>
    </row>
    <row r="231" spans="3:7" ht="12.75">
      <c r="C231" s="147" t="s">
        <v>134</v>
      </c>
      <c r="D231" s="148" t="s">
        <v>135</v>
      </c>
      <c r="E231" s="149">
        <v>10617</v>
      </c>
      <c r="F231" s="149">
        <f>F233+F235+F239</f>
        <v>8375.66</v>
      </c>
      <c r="G231" s="149">
        <f>(F231/E231)*100</f>
        <v>78.88914005839692</v>
      </c>
    </row>
    <row r="232" spans="3:7" ht="12.75">
      <c r="C232" s="150" t="s">
        <v>136</v>
      </c>
      <c r="D232" s="151" t="s">
        <v>137</v>
      </c>
      <c r="E232" s="152">
        <v>10617</v>
      </c>
      <c r="F232" s="149">
        <f>F233+F235+F239</f>
        <v>8375.66</v>
      </c>
      <c r="G232" s="149">
        <f>(F232/E232)*100</f>
        <v>78.88914005839692</v>
      </c>
    </row>
    <row r="233" spans="3:7" ht="12.75">
      <c r="C233" s="140" t="s">
        <v>148</v>
      </c>
      <c r="D233" s="135" t="s">
        <v>72</v>
      </c>
      <c r="E233" s="136">
        <v>266</v>
      </c>
      <c r="F233" s="136">
        <v>256.96</v>
      </c>
      <c r="G233" s="136">
        <v>96.6015037593985</v>
      </c>
    </row>
    <row r="234" spans="3:7" ht="12.75">
      <c r="C234" s="138" t="s">
        <v>160</v>
      </c>
      <c r="D234" s="131" t="s">
        <v>74</v>
      </c>
      <c r="E234" s="137">
        <v>266</v>
      </c>
      <c r="F234" s="137">
        <v>256.96</v>
      </c>
      <c r="G234" s="137">
        <v>96.6015037593985</v>
      </c>
    </row>
    <row r="235" spans="3:7" ht="12.75">
      <c r="C235" s="140" t="s">
        <v>150</v>
      </c>
      <c r="D235" s="135" t="s">
        <v>78</v>
      </c>
      <c r="E235" s="136">
        <v>4976</v>
      </c>
      <c r="F235" s="136">
        <v>3603.64</v>
      </c>
      <c r="G235" s="136">
        <v>72.42041800643086</v>
      </c>
    </row>
    <row r="236" spans="3:7" ht="12.75">
      <c r="C236" s="138" t="s">
        <v>151</v>
      </c>
      <c r="D236" s="131" t="s">
        <v>81</v>
      </c>
      <c r="E236" s="137">
        <v>796</v>
      </c>
      <c r="F236" s="137">
        <v>0</v>
      </c>
      <c r="G236" s="137">
        <v>0</v>
      </c>
    </row>
    <row r="237" spans="3:7" ht="12.75">
      <c r="C237" s="138" t="s">
        <v>168</v>
      </c>
      <c r="D237" s="131" t="s">
        <v>85</v>
      </c>
      <c r="E237" s="137">
        <v>597</v>
      </c>
      <c r="F237" s="137">
        <v>597</v>
      </c>
      <c r="G237" s="137">
        <v>100</v>
      </c>
    </row>
    <row r="238" spans="3:7" ht="12.75">
      <c r="C238" s="138" t="s">
        <v>170</v>
      </c>
      <c r="D238" s="131" t="s">
        <v>87</v>
      </c>
      <c r="E238" s="137">
        <v>3583</v>
      </c>
      <c r="F238" s="137">
        <v>3006.64</v>
      </c>
      <c r="G238" s="137">
        <v>83.91403851521072</v>
      </c>
    </row>
    <row r="239" spans="3:7" ht="12.75">
      <c r="C239" s="140" t="s">
        <v>152</v>
      </c>
      <c r="D239" s="135" t="s">
        <v>90</v>
      </c>
      <c r="E239" s="136">
        <v>5375</v>
      </c>
      <c r="F239" s="136">
        <f>SUM(F240:F241)</f>
        <v>4515.06</v>
      </c>
      <c r="G239" s="136">
        <v>85.02437209302326</v>
      </c>
    </row>
    <row r="240" spans="3:7" ht="12.75">
      <c r="C240" s="138" t="s">
        <v>172</v>
      </c>
      <c r="D240" s="131" t="s">
        <v>93</v>
      </c>
      <c r="E240" s="137">
        <v>4645</v>
      </c>
      <c r="F240" s="137">
        <v>4515.06</v>
      </c>
      <c r="G240" s="137">
        <v>97.20258342303552</v>
      </c>
    </row>
    <row r="241" spans="3:7" ht="12.75">
      <c r="C241" s="138" t="s">
        <v>175</v>
      </c>
      <c r="D241" s="131" t="s">
        <v>90</v>
      </c>
      <c r="E241" s="137">
        <v>730</v>
      </c>
      <c r="F241" s="137">
        <v>0</v>
      </c>
      <c r="G241" s="137">
        <v>0</v>
      </c>
    </row>
    <row r="242" spans="3:7" ht="12.75">
      <c r="C242" s="147" t="s">
        <v>155</v>
      </c>
      <c r="D242" s="148" t="s">
        <v>156</v>
      </c>
      <c r="E242" s="149">
        <v>12930</v>
      </c>
      <c r="F242" s="149">
        <v>6157.67</v>
      </c>
      <c r="G242" s="149">
        <v>47.623124516627996</v>
      </c>
    </row>
    <row r="243" spans="3:7" ht="12.75">
      <c r="C243" s="150" t="s">
        <v>157</v>
      </c>
      <c r="D243" s="151" t="s">
        <v>156</v>
      </c>
      <c r="E243" s="152">
        <v>12930</v>
      </c>
      <c r="F243" s="152">
        <v>6157.67</v>
      </c>
      <c r="G243" s="152">
        <v>47.623124516627996</v>
      </c>
    </row>
    <row r="244" spans="3:7" ht="12.75">
      <c r="C244" s="140" t="s">
        <v>145</v>
      </c>
      <c r="D244" s="135" t="s">
        <v>21</v>
      </c>
      <c r="E244" s="136">
        <v>479</v>
      </c>
      <c r="F244" s="136">
        <v>125.6</v>
      </c>
      <c r="G244" s="136">
        <v>26.221294363256785</v>
      </c>
    </row>
    <row r="245" spans="3:7" ht="12.75">
      <c r="C245" s="138" t="s">
        <v>158</v>
      </c>
      <c r="D245" s="131" t="s">
        <v>22</v>
      </c>
      <c r="E245" s="137">
        <v>213</v>
      </c>
      <c r="F245" s="137">
        <v>0</v>
      </c>
      <c r="G245" s="137">
        <v>0</v>
      </c>
    </row>
    <row r="246" spans="3:7" ht="12.75">
      <c r="C246" s="138" t="s">
        <v>159</v>
      </c>
      <c r="D246" s="131" t="s">
        <v>71</v>
      </c>
      <c r="E246" s="137">
        <v>266</v>
      </c>
      <c r="F246" s="137">
        <v>125.6</v>
      </c>
      <c r="G246" s="137">
        <v>47.21804511278196</v>
      </c>
    </row>
    <row r="247" spans="3:7" ht="12.75">
      <c r="C247" s="140" t="s">
        <v>150</v>
      </c>
      <c r="D247" s="135" t="s">
        <v>78</v>
      </c>
      <c r="E247" s="136">
        <v>12451</v>
      </c>
      <c r="F247" s="136">
        <v>6032.07</v>
      </c>
      <c r="G247" s="136">
        <v>48.446470163039116</v>
      </c>
    </row>
    <row r="248" spans="3:7" ht="12.75">
      <c r="C248" s="138" t="s">
        <v>151</v>
      </c>
      <c r="D248" s="131" t="s">
        <v>81</v>
      </c>
      <c r="E248" s="137">
        <v>796</v>
      </c>
      <c r="F248" s="137">
        <v>0</v>
      </c>
      <c r="G248" s="137">
        <v>0</v>
      </c>
    </row>
    <row r="249" spans="3:7" ht="12.75">
      <c r="C249" s="138" t="s">
        <v>230</v>
      </c>
      <c r="D249" s="131" t="s">
        <v>83</v>
      </c>
      <c r="E249" s="137">
        <v>2654</v>
      </c>
      <c r="F249" s="137">
        <v>0</v>
      </c>
      <c r="G249" s="137">
        <v>0</v>
      </c>
    </row>
    <row r="250" spans="3:7" ht="12.75">
      <c r="C250" s="138" t="s">
        <v>168</v>
      </c>
      <c r="D250" s="131" t="s">
        <v>85</v>
      </c>
      <c r="E250" s="137">
        <v>6742</v>
      </c>
      <c r="F250" s="137">
        <v>4928.07</v>
      </c>
      <c r="G250" s="137">
        <v>73.09507564520914</v>
      </c>
    </row>
    <row r="251" spans="3:7" ht="12.75">
      <c r="C251" s="138" t="s">
        <v>170</v>
      </c>
      <c r="D251" s="131" t="s">
        <v>87</v>
      </c>
      <c r="E251" s="137">
        <v>2259</v>
      </c>
      <c r="F251" s="137">
        <v>1104</v>
      </c>
      <c r="G251" s="137">
        <v>48.87118193891102</v>
      </c>
    </row>
    <row r="252" spans="3:7" ht="12.75">
      <c r="C252" s="140" t="s">
        <v>211</v>
      </c>
      <c r="D252" s="135" t="s">
        <v>212</v>
      </c>
      <c r="E252" s="136">
        <v>0</v>
      </c>
      <c r="F252" s="136">
        <v>0</v>
      </c>
      <c r="G252" s="136">
        <v>0</v>
      </c>
    </row>
    <row r="253" spans="3:7" ht="12.75">
      <c r="C253" s="138" t="s">
        <v>213</v>
      </c>
      <c r="D253" s="131" t="s">
        <v>212</v>
      </c>
      <c r="E253" s="137">
        <v>0</v>
      </c>
      <c r="F253" s="137">
        <v>0</v>
      </c>
      <c r="G253" s="137">
        <v>0</v>
      </c>
    </row>
    <row r="254" spans="3:7" ht="12.75">
      <c r="C254" s="140" t="s">
        <v>152</v>
      </c>
      <c r="D254" s="135" t="s">
        <v>90</v>
      </c>
      <c r="E254" s="136">
        <v>0</v>
      </c>
      <c r="F254" s="136">
        <v>0</v>
      </c>
      <c r="G254" s="136">
        <v>0</v>
      </c>
    </row>
    <row r="255" spans="3:7" ht="12.75">
      <c r="C255" s="138" t="s">
        <v>172</v>
      </c>
      <c r="D255" s="131" t="s">
        <v>93</v>
      </c>
      <c r="E255" s="137">
        <v>0</v>
      </c>
      <c r="F255" s="137">
        <v>0</v>
      </c>
      <c r="G255" s="137">
        <v>0</v>
      </c>
    </row>
    <row r="256" spans="3:7" ht="12.75">
      <c r="C256" s="147" t="s">
        <v>231</v>
      </c>
      <c r="D256" s="148" t="s">
        <v>232</v>
      </c>
      <c r="E256" s="149">
        <v>1593</v>
      </c>
      <c r="F256" s="149">
        <v>0</v>
      </c>
      <c r="G256" s="149">
        <v>0</v>
      </c>
    </row>
    <row r="257" spans="3:7" ht="12.75">
      <c r="C257" s="150" t="s">
        <v>233</v>
      </c>
      <c r="D257" s="151" t="s">
        <v>234</v>
      </c>
      <c r="E257" s="152">
        <v>1593</v>
      </c>
      <c r="F257" s="152">
        <v>0</v>
      </c>
      <c r="G257" s="152">
        <v>0</v>
      </c>
    </row>
    <row r="258" spans="3:7" ht="12.75">
      <c r="C258" s="140" t="s">
        <v>152</v>
      </c>
      <c r="D258" s="135" t="s">
        <v>90</v>
      </c>
      <c r="E258" s="136">
        <v>1593</v>
      </c>
      <c r="F258" s="136">
        <v>0</v>
      </c>
      <c r="G258" s="136">
        <v>0</v>
      </c>
    </row>
    <row r="259" spans="3:7" ht="12.75">
      <c r="C259" s="138" t="s">
        <v>175</v>
      </c>
      <c r="D259" s="131" t="s">
        <v>90</v>
      </c>
      <c r="E259" s="137">
        <v>1593</v>
      </c>
      <c r="F259" s="137">
        <v>0</v>
      </c>
      <c r="G259" s="137">
        <v>0</v>
      </c>
    </row>
    <row r="260" spans="3:7" ht="12.75">
      <c r="C260" s="153" t="s">
        <v>235</v>
      </c>
      <c r="D260" s="154" t="s">
        <v>236</v>
      </c>
      <c r="E260" s="155">
        <v>7287</v>
      </c>
      <c r="F260" s="155">
        <v>2457.93</v>
      </c>
      <c r="G260" s="155">
        <v>33.730341704405106</v>
      </c>
    </row>
    <row r="261" spans="3:7" ht="12.75">
      <c r="C261" s="156" t="s">
        <v>237</v>
      </c>
      <c r="D261" s="157" t="s">
        <v>236</v>
      </c>
      <c r="E261" s="158">
        <v>7287</v>
      </c>
      <c r="F261" s="158">
        <v>2457.93</v>
      </c>
      <c r="G261" s="158">
        <v>33.730341704405106</v>
      </c>
    </row>
    <row r="262" spans="3:7" ht="12.75">
      <c r="C262" s="159" t="s">
        <v>238</v>
      </c>
      <c r="D262" s="160" t="s">
        <v>236</v>
      </c>
      <c r="E262" s="161">
        <v>7287</v>
      </c>
      <c r="F262" s="161">
        <v>2457.93</v>
      </c>
      <c r="G262" s="161">
        <v>33.730341704405106</v>
      </c>
    </row>
    <row r="263" spans="3:7" ht="12.75">
      <c r="C263" s="147" t="s">
        <v>134</v>
      </c>
      <c r="D263" s="148" t="s">
        <v>135</v>
      </c>
      <c r="E263" s="149">
        <v>133</v>
      </c>
      <c r="F263" s="149">
        <v>0</v>
      </c>
      <c r="G263" s="149">
        <v>0</v>
      </c>
    </row>
    <row r="264" spans="3:7" ht="12.75">
      <c r="C264" s="150" t="s">
        <v>136</v>
      </c>
      <c r="D264" s="151" t="s">
        <v>137</v>
      </c>
      <c r="E264" s="152">
        <v>133</v>
      </c>
      <c r="F264" s="152">
        <v>0</v>
      </c>
      <c r="G264" s="152">
        <v>0</v>
      </c>
    </row>
    <row r="265" spans="3:7" ht="12.75">
      <c r="C265" s="140" t="s">
        <v>150</v>
      </c>
      <c r="D265" s="135" t="s">
        <v>78</v>
      </c>
      <c r="E265" s="136">
        <v>133</v>
      </c>
      <c r="F265" s="136">
        <v>0</v>
      </c>
      <c r="G265" s="136">
        <v>0</v>
      </c>
    </row>
    <row r="266" spans="3:7" ht="12.75">
      <c r="C266" s="138" t="s">
        <v>170</v>
      </c>
      <c r="D266" s="131" t="s">
        <v>87</v>
      </c>
      <c r="E266" s="137">
        <v>133</v>
      </c>
      <c r="F266" s="137">
        <v>0</v>
      </c>
      <c r="G266" s="137">
        <v>0</v>
      </c>
    </row>
    <row r="267" spans="3:7" ht="12.75">
      <c r="C267" s="147" t="s">
        <v>195</v>
      </c>
      <c r="D267" s="148" t="s">
        <v>196</v>
      </c>
      <c r="E267" s="149">
        <v>6265</v>
      </c>
      <c r="F267" s="149">
        <v>2403.69</v>
      </c>
      <c r="G267" s="149">
        <v>38.366959297685554</v>
      </c>
    </row>
    <row r="268" spans="3:7" ht="12.75">
      <c r="C268" s="150" t="s">
        <v>197</v>
      </c>
      <c r="D268" s="151" t="s">
        <v>198</v>
      </c>
      <c r="E268" s="152">
        <v>6265</v>
      </c>
      <c r="F268" s="152">
        <v>2403.69</v>
      </c>
      <c r="G268" s="152">
        <v>38.366959297685554</v>
      </c>
    </row>
    <row r="269" spans="3:7" ht="12.75">
      <c r="C269" s="140" t="s">
        <v>148</v>
      </c>
      <c r="D269" s="135" t="s">
        <v>72</v>
      </c>
      <c r="E269" s="136">
        <v>664</v>
      </c>
      <c r="F269" s="136">
        <v>0</v>
      </c>
      <c r="G269" s="136">
        <v>0</v>
      </c>
    </row>
    <row r="270" spans="3:7" ht="12.75">
      <c r="C270" s="138" t="s">
        <v>162</v>
      </c>
      <c r="D270" s="131" t="s">
        <v>77</v>
      </c>
      <c r="E270" s="137">
        <v>664</v>
      </c>
      <c r="F270" s="137">
        <v>0</v>
      </c>
      <c r="G270" s="137">
        <v>0</v>
      </c>
    </row>
    <row r="271" spans="3:7" ht="12.75">
      <c r="C271" s="140" t="s">
        <v>150</v>
      </c>
      <c r="D271" s="135" t="s">
        <v>78</v>
      </c>
      <c r="E271" s="136">
        <v>5309</v>
      </c>
      <c r="F271" s="136">
        <v>2287.79</v>
      </c>
      <c r="G271" s="136">
        <v>43.092672819740066</v>
      </c>
    </row>
    <row r="272" spans="3:7" ht="12.75">
      <c r="C272" s="138" t="s">
        <v>230</v>
      </c>
      <c r="D272" s="131" t="s">
        <v>83</v>
      </c>
      <c r="E272" s="137">
        <v>5309</v>
      </c>
      <c r="F272" s="137">
        <v>2287.79</v>
      </c>
      <c r="G272" s="137">
        <v>43.092672819740066</v>
      </c>
    </row>
    <row r="273" spans="3:7" ht="12.75">
      <c r="C273" s="140" t="s">
        <v>152</v>
      </c>
      <c r="D273" s="135" t="s">
        <v>90</v>
      </c>
      <c r="E273" s="136">
        <v>292</v>
      </c>
      <c r="F273" s="136">
        <v>115.9</v>
      </c>
      <c r="G273" s="136">
        <v>39.69178082191781</v>
      </c>
    </row>
    <row r="274" spans="3:7" ht="12.75">
      <c r="C274" s="138" t="s">
        <v>174</v>
      </c>
      <c r="D274" s="131" t="s">
        <v>95</v>
      </c>
      <c r="E274" s="137">
        <v>292</v>
      </c>
      <c r="F274" s="137">
        <v>115.9</v>
      </c>
      <c r="G274" s="137">
        <v>39.69178082191781</v>
      </c>
    </row>
    <row r="275" spans="3:7" ht="12.75">
      <c r="C275" s="147" t="s">
        <v>155</v>
      </c>
      <c r="D275" s="148" t="s">
        <v>156</v>
      </c>
      <c r="E275" s="149">
        <v>889</v>
      </c>
      <c r="F275" s="149">
        <v>54.24</v>
      </c>
      <c r="G275" s="149">
        <v>6.101237345331834</v>
      </c>
    </row>
    <row r="276" spans="3:7" ht="12.75">
      <c r="C276" s="150" t="s">
        <v>157</v>
      </c>
      <c r="D276" s="151" t="s">
        <v>156</v>
      </c>
      <c r="E276" s="152">
        <v>889</v>
      </c>
      <c r="F276" s="152">
        <v>54.24</v>
      </c>
      <c r="G276" s="152">
        <v>6.101237345331834</v>
      </c>
    </row>
    <row r="277" spans="3:7" ht="12.75">
      <c r="C277" s="140" t="s">
        <v>145</v>
      </c>
      <c r="D277" s="135" t="s">
        <v>21</v>
      </c>
      <c r="E277" s="136">
        <v>292</v>
      </c>
      <c r="F277" s="136">
        <v>0</v>
      </c>
      <c r="G277" s="136">
        <v>0</v>
      </c>
    </row>
    <row r="278" spans="3:7" ht="12.75">
      <c r="C278" s="138" t="s">
        <v>158</v>
      </c>
      <c r="D278" s="131" t="s">
        <v>22</v>
      </c>
      <c r="E278" s="137">
        <v>106</v>
      </c>
      <c r="F278" s="137">
        <v>0</v>
      </c>
      <c r="G278" s="137">
        <v>0</v>
      </c>
    </row>
    <row r="279" spans="3:7" ht="12.75">
      <c r="C279" s="138" t="s">
        <v>159</v>
      </c>
      <c r="D279" s="131" t="s">
        <v>71</v>
      </c>
      <c r="E279" s="137">
        <v>186</v>
      </c>
      <c r="F279" s="137">
        <v>0</v>
      </c>
      <c r="G279" s="137">
        <v>0</v>
      </c>
    </row>
    <row r="280" spans="3:7" ht="12.75">
      <c r="C280" s="140" t="s">
        <v>150</v>
      </c>
      <c r="D280" s="135" t="s">
        <v>78</v>
      </c>
      <c r="E280" s="136">
        <v>597</v>
      </c>
      <c r="F280" s="136">
        <v>54.24</v>
      </c>
      <c r="G280" s="136">
        <v>9.085427135678392</v>
      </c>
    </row>
    <row r="281" spans="3:7" ht="12.75">
      <c r="C281" s="138" t="s">
        <v>163</v>
      </c>
      <c r="D281" s="131" t="s">
        <v>79</v>
      </c>
      <c r="E281" s="137">
        <v>597</v>
      </c>
      <c r="F281" s="137">
        <v>54.24</v>
      </c>
      <c r="G281" s="137">
        <v>9.085427135678392</v>
      </c>
    </row>
    <row r="282" spans="3:7" ht="12.75">
      <c r="C282" s="153" t="s">
        <v>239</v>
      </c>
      <c r="D282" s="154" t="s">
        <v>240</v>
      </c>
      <c r="E282" s="155">
        <v>2256</v>
      </c>
      <c r="F282" s="155">
        <v>511.84</v>
      </c>
      <c r="G282" s="155">
        <v>22.68794326241135</v>
      </c>
    </row>
    <row r="283" spans="3:7" ht="12.75">
      <c r="C283" s="156" t="s">
        <v>241</v>
      </c>
      <c r="D283" s="157" t="s">
        <v>240</v>
      </c>
      <c r="E283" s="158">
        <v>2256</v>
      </c>
      <c r="F283" s="158">
        <v>511.84</v>
      </c>
      <c r="G283" s="158">
        <v>22.68794326241135</v>
      </c>
    </row>
    <row r="284" spans="3:7" ht="12.75">
      <c r="C284" s="159" t="s">
        <v>242</v>
      </c>
      <c r="D284" s="160" t="s">
        <v>240</v>
      </c>
      <c r="E284" s="161">
        <v>2256</v>
      </c>
      <c r="F284" s="161">
        <v>511.84</v>
      </c>
      <c r="G284" s="161">
        <v>22.68794326241135</v>
      </c>
    </row>
    <row r="285" spans="3:7" ht="12.75">
      <c r="C285" s="147" t="s">
        <v>134</v>
      </c>
      <c r="D285" s="148" t="s">
        <v>135</v>
      </c>
      <c r="E285" s="149">
        <v>2256</v>
      </c>
      <c r="F285" s="149">
        <v>511.84</v>
      </c>
      <c r="G285" s="149">
        <v>22.68794326241135</v>
      </c>
    </row>
    <row r="286" spans="3:7" ht="12.75">
      <c r="C286" s="150" t="s">
        <v>136</v>
      </c>
      <c r="D286" s="151" t="s">
        <v>137</v>
      </c>
      <c r="E286" s="152">
        <v>2256</v>
      </c>
      <c r="F286" s="152">
        <v>511.84</v>
      </c>
      <c r="G286" s="152">
        <v>22.68794326241135</v>
      </c>
    </row>
    <row r="287" spans="3:7" ht="12.75">
      <c r="C287" s="140" t="s">
        <v>145</v>
      </c>
      <c r="D287" s="135" t="s">
        <v>21</v>
      </c>
      <c r="E287" s="136">
        <v>134</v>
      </c>
      <c r="F287" s="136">
        <v>0</v>
      </c>
      <c r="G287" s="136">
        <v>0</v>
      </c>
    </row>
    <row r="288" spans="3:7" ht="12.75">
      <c r="C288" s="138" t="s">
        <v>158</v>
      </c>
      <c r="D288" s="131" t="s">
        <v>22</v>
      </c>
      <c r="E288" s="137">
        <v>134</v>
      </c>
      <c r="F288" s="137">
        <v>0</v>
      </c>
      <c r="G288" s="137">
        <v>0</v>
      </c>
    </row>
    <row r="289" spans="3:7" ht="12.75">
      <c r="C289" s="140" t="s">
        <v>148</v>
      </c>
      <c r="D289" s="135" t="s">
        <v>72</v>
      </c>
      <c r="E289" s="136">
        <v>265</v>
      </c>
      <c r="F289" s="136">
        <v>246.84</v>
      </c>
      <c r="G289" s="136">
        <v>93.14716981132075</v>
      </c>
    </row>
    <row r="290" spans="3:7" ht="12.75">
      <c r="C290" s="138" t="s">
        <v>161</v>
      </c>
      <c r="D290" s="131" t="s">
        <v>76</v>
      </c>
      <c r="E290" s="137">
        <v>265</v>
      </c>
      <c r="F290" s="137">
        <v>246.84</v>
      </c>
      <c r="G290" s="137">
        <v>93.14716981132075</v>
      </c>
    </row>
    <row r="291" spans="3:7" ht="12.75">
      <c r="C291" s="140" t="s">
        <v>150</v>
      </c>
      <c r="D291" s="135" t="s">
        <v>78</v>
      </c>
      <c r="E291" s="136">
        <v>1327</v>
      </c>
      <c r="F291" s="136">
        <v>0</v>
      </c>
      <c r="G291" s="136">
        <v>0</v>
      </c>
    </row>
    <row r="292" spans="3:7" ht="12.75">
      <c r="C292" s="138" t="s">
        <v>168</v>
      </c>
      <c r="D292" s="131" t="s">
        <v>85</v>
      </c>
      <c r="E292" s="137">
        <v>1327</v>
      </c>
      <c r="F292" s="137">
        <v>0</v>
      </c>
      <c r="G292" s="137">
        <v>0</v>
      </c>
    </row>
    <row r="293" spans="3:7" ht="12.75">
      <c r="C293" s="140" t="s">
        <v>152</v>
      </c>
      <c r="D293" s="135" t="s">
        <v>90</v>
      </c>
      <c r="E293" s="136">
        <v>530</v>
      </c>
      <c r="F293" s="136">
        <v>265</v>
      </c>
      <c r="G293" s="136">
        <v>50</v>
      </c>
    </row>
    <row r="294" spans="3:7" ht="12.75">
      <c r="C294" s="138" t="s">
        <v>172</v>
      </c>
      <c r="D294" s="131" t="s">
        <v>93</v>
      </c>
      <c r="E294" s="137">
        <v>265</v>
      </c>
      <c r="F294" s="137">
        <v>265</v>
      </c>
      <c r="G294" s="137">
        <v>100</v>
      </c>
    </row>
    <row r="295" spans="3:7" ht="12.75">
      <c r="C295" s="138" t="s">
        <v>175</v>
      </c>
      <c r="D295" s="131" t="s">
        <v>90</v>
      </c>
      <c r="E295" s="137">
        <v>265</v>
      </c>
      <c r="F295" s="137">
        <v>0</v>
      </c>
      <c r="G295" s="137">
        <v>0</v>
      </c>
    </row>
    <row r="296" spans="3:7" ht="12.75">
      <c r="C296" s="153" t="s">
        <v>243</v>
      </c>
      <c r="D296" s="154" t="s">
        <v>244</v>
      </c>
      <c r="E296" s="155">
        <v>3318</v>
      </c>
      <c r="F296" s="155">
        <v>2700</v>
      </c>
      <c r="G296" s="155">
        <v>81.374321880651</v>
      </c>
    </row>
    <row r="297" spans="3:7" ht="12.75">
      <c r="C297" s="156" t="s">
        <v>245</v>
      </c>
      <c r="D297" s="157" t="s">
        <v>244</v>
      </c>
      <c r="E297" s="158">
        <v>3318</v>
      </c>
      <c r="F297" s="158">
        <v>2700</v>
      </c>
      <c r="G297" s="158">
        <v>81.374321880651</v>
      </c>
    </row>
    <row r="298" spans="3:7" ht="12.75">
      <c r="C298" s="159" t="s">
        <v>246</v>
      </c>
      <c r="D298" s="160" t="s">
        <v>244</v>
      </c>
      <c r="E298" s="161">
        <v>3318</v>
      </c>
      <c r="F298" s="161">
        <v>2700</v>
      </c>
      <c r="G298" s="161">
        <v>81.374321880651</v>
      </c>
    </row>
    <row r="299" spans="3:7" ht="12.75">
      <c r="C299" s="147" t="s">
        <v>134</v>
      </c>
      <c r="D299" s="148" t="s">
        <v>135</v>
      </c>
      <c r="E299" s="149">
        <v>2654</v>
      </c>
      <c r="F299" s="149">
        <v>2276</v>
      </c>
      <c r="G299" s="149">
        <v>85.75734740015072</v>
      </c>
    </row>
    <row r="300" spans="3:7" ht="12.75">
      <c r="C300" s="150" t="s">
        <v>136</v>
      </c>
      <c r="D300" s="151" t="s">
        <v>137</v>
      </c>
      <c r="E300" s="152">
        <v>2654</v>
      </c>
      <c r="F300" s="152">
        <v>2276</v>
      </c>
      <c r="G300" s="152">
        <v>85.75734740015072</v>
      </c>
    </row>
    <row r="301" spans="3:7" ht="12.75">
      <c r="C301" s="140" t="s">
        <v>150</v>
      </c>
      <c r="D301" s="135" t="s">
        <v>78</v>
      </c>
      <c r="E301" s="136">
        <v>2654</v>
      </c>
      <c r="F301" s="136">
        <v>2276</v>
      </c>
      <c r="G301" s="136">
        <v>85.75734740015072</v>
      </c>
    </row>
    <row r="302" spans="3:7" ht="12.75">
      <c r="C302" s="138" t="s">
        <v>170</v>
      </c>
      <c r="D302" s="131" t="s">
        <v>87</v>
      </c>
      <c r="E302" s="137">
        <v>2654</v>
      </c>
      <c r="F302" s="137">
        <v>2276</v>
      </c>
      <c r="G302" s="137">
        <v>85.75734740015072</v>
      </c>
    </row>
    <row r="303" spans="3:7" ht="12.75">
      <c r="C303" s="147" t="s">
        <v>195</v>
      </c>
      <c r="D303" s="148" t="s">
        <v>196</v>
      </c>
      <c r="E303" s="149">
        <v>664</v>
      </c>
      <c r="F303" s="149">
        <v>424</v>
      </c>
      <c r="G303" s="149">
        <v>63.855421686746986</v>
      </c>
    </row>
    <row r="304" spans="3:7" ht="12.75">
      <c r="C304" s="150" t="s">
        <v>197</v>
      </c>
      <c r="D304" s="151" t="s">
        <v>198</v>
      </c>
      <c r="E304" s="152">
        <v>664</v>
      </c>
      <c r="F304" s="152">
        <v>424</v>
      </c>
      <c r="G304" s="152">
        <v>63.855421686746986</v>
      </c>
    </row>
    <row r="305" spans="3:7" ht="12.75">
      <c r="C305" s="140" t="s">
        <v>150</v>
      </c>
      <c r="D305" s="135" t="s">
        <v>78</v>
      </c>
      <c r="E305" s="136">
        <v>664</v>
      </c>
      <c r="F305" s="136">
        <v>424</v>
      </c>
      <c r="G305" s="136">
        <v>63.855421686746986</v>
      </c>
    </row>
    <row r="306" spans="3:7" ht="12.75">
      <c r="C306" s="138" t="s">
        <v>170</v>
      </c>
      <c r="D306" s="131" t="s">
        <v>87</v>
      </c>
      <c r="E306" s="137">
        <v>664</v>
      </c>
      <c r="F306" s="137">
        <v>424</v>
      </c>
      <c r="G306" s="137">
        <v>63.855421686746986</v>
      </c>
    </row>
    <row r="307" spans="3:7" ht="12.75">
      <c r="C307" s="153" t="s">
        <v>247</v>
      </c>
      <c r="D307" s="154" t="s">
        <v>248</v>
      </c>
      <c r="E307" s="155">
        <v>4831</v>
      </c>
      <c r="F307" s="155">
        <v>1707.12</v>
      </c>
      <c r="G307" s="155">
        <v>35.33678327468433</v>
      </c>
    </row>
    <row r="308" spans="3:7" ht="12.75">
      <c r="C308" s="156" t="s">
        <v>249</v>
      </c>
      <c r="D308" s="157" t="s">
        <v>248</v>
      </c>
      <c r="E308" s="158">
        <v>4831</v>
      </c>
      <c r="F308" s="158">
        <v>1707.12</v>
      </c>
      <c r="G308" s="158">
        <v>35.33678327468433</v>
      </c>
    </row>
    <row r="309" spans="3:7" ht="12.75">
      <c r="C309" s="159" t="s">
        <v>250</v>
      </c>
      <c r="D309" s="160" t="s">
        <v>248</v>
      </c>
      <c r="E309" s="161">
        <v>4831</v>
      </c>
      <c r="F309" s="161">
        <v>1707.12</v>
      </c>
      <c r="G309" s="161">
        <v>35.33678327468433</v>
      </c>
    </row>
    <row r="310" spans="3:7" ht="12.75">
      <c r="C310" s="147" t="s">
        <v>134</v>
      </c>
      <c r="D310" s="148" t="s">
        <v>135</v>
      </c>
      <c r="E310" s="149">
        <v>2442</v>
      </c>
      <c r="F310" s="149">
        <v>994.62</v>
      </c>
      <c r="G310" s="149">
        <v>40.729729729729726</v>
      </c>
    </row>
    <row r="311" spans="3:7" ht="12.75">
      <c r="C311" s="150" t="s">
        <v>136</v>
      </c>
      <c r="D311" s="151" t="s">
        <v>137</v>
      </c>
      <c r="E311" s="152">
        <v>2442</v>
      </c>
      <c r="F311" s="152">
        <v>994.62</v>
      </c>
      <c r="G311" s="152">
        <v>40.729729729729726</v>
      </c>
    </row>
    <row r="312" spans="3:7" ht="12.75">
      <c r="C312" s="140" t="s">
        <v>148</v>
      </c>
      <c r="D312" s="135" t="s">
        <v>72</v>
      </c>
      <c r="E312" s="136">
        <v>464</v>
      </c>
      <c r="F312" s="136">
        <v>0</v>
      </c>
      <c r="G312" s="136">
        <v>0</v>
      </c>
    </row>
    <row r="313" spans="3:7" ht="12.75">
      <c r="C313" s="138" t="s">
        <v>160</v>
      </c>
      <c r="D313" s="131" t="s">
        <v>74</v>
      </c>
      <c r="E313" s="137">
        <v>199</v>
      </c>
      <c r="F313" s="137">
        <v>0</v>
      </c>
      <c r="G313" s="137">
        <v>0</v>
      </c>
    </row>
    <row r="314" spans="3:7" ht="12.75">
      <c r="C314" s="138" t="s">
        <v>161</v>
      </c>
      <c r="D314" s="131" t="s">
        <v>76</v>
      </c>
      <c r="E314" s="137">
        <v>265</v>
      </c>
      <c r="F314" s="137">
        <v>0</v>
      </c>
      <c r="G314" s="137">
        <v>0</v>
      </c>
    </row>
    <row r="315" spans="3:7" ht="12.75">
      <c r="C315" s="140" t="s">
        <v>150</v>
      </c>
      <c r="D315" s="135" t="s">
        <v>78</v>
      </c>
      <c r="E315" s="136">
        <v>1208</v>
      </c>
      <c r="F315" s="136">
        <v>700</v>
      </c>
      <c r="G315" s="136">
        <v>57.94701986754967</v>
      </c>
    </row>
    <row r="316" spans="3:7" ht="12.75">
      <c r="C316" s="138" t="s">
        <v>170</v>
      </c>
      <c r="D316" s="131" t="s">
        <v>87</v>
      </c>
      <c r="E316" s="137">
        <v>1208</v>
      </c>
      <c r="F316" s="137">
        <v>700</v>
      </c>
      <c r="G316" s="137">
        <v>57.94701986754967</v>
      </c>
    </row>
    <row r="317" spans="3:7" ht="12.75">
      <c r="C317" s="140" t="s">
        <v>152</v>
      </c>
      <c r="D317" s="135" t="s">
        <v>90</v>
      </c>
      <c r="E317" s="136">
        <v>770</v>
      </c>
      <c r="F317" s="136">
        <v>294.62</v>
      </c>
      <c r="G317" s="136">
        <v>38.262337662337664</v>
      </c>
    </row>
    <row r="318" spans="3:7" ht="12.75">
      <c r="C318" s="138" t="s">
        <v>172</v>
      </c>
      <c r="D318" s="131" t="s">
        <v>93</v>
      </c>
      <c r="E318" s="137">
        <v>637</v>
      </c>
      <c r="F318" s="137">
        <v>294.62</v>
      </c>
      <c r="G318" s="137">
        <v>46.251177394034535</v>
      </c>
    </row>
    <row r="319" spans="3:7" ht="12.75">
      <c r="C319" s="138" t="s">
        <v>175</v>
      </c>
      <c r="D319" s="131" t="s">
        <v>90</v>
      </c>
      <c r="E319" s="137">
        <v>133</v>
      </c>
      <c r="F319" s="137">
        <v>0</v>
      </c>
      <c r="G319" s="137">
        <v>0</v>
      </c>
    </row>
    <row r="320" spans="3:7" ht="12.75">
      <c r="C320" s="147" t="s">
        <v>155</v>
      </c>
      <c r="D320" s="148" t="s">
        <v>156</v>
      </c>
      <c r="E320" s="149">
        <v>2389</v>
      </c>
      <c r="F320" s="149">
        <v>712.5</v>
      </c>
      <c r="G320" s="149">
        <v>29.824194223524486</v>
      </c>
    </row>
    <row r="321" spans="3:7" ht="12.75">
      <c r="C321" s="150" t="s">
        <v>157</v>
      </c>
      <c r="D321" s="151" t="s">
        <v>156</v>
      </c>
      <c r="E321" s="152">
        <v>2389</v>
      </c>
      <c r="F321" s="152">
        <v>712.5</v>
      </c>
      <c r="G321" s="152">
        <v>29.824194223524486</v>
      </c>
    </row>
    <row r="322" spans="3:7" ht="12.75">
      <c r="C322" s="140" t="s">
        <v>150</v>
      </c>
      <c r="D322" s="135" t="s">
        <v>78</v>
      </c>
      <c r="E322" s="136">
        <v>2389</v>
      </c>
      <c r="F322" s="136">
        <v>712.5</v>
      </c>
      <c r="G322" s="136">
        <v>29.824194223524486</v>
      </c>
    </row>
    <row r="323" spans="3:7" ht="12.75">
      <c r="C323" s="138" t="s">
        <v>151</v>
      </c>
      <c r="D323" s="131" t="s">
        <v>81</v>
      </c>
      <c r="E323" s="137">
        <v>133</v>
      </c>
      <c r="F323" s="137">
        <v>0</v>
      </c>
      <c r="G323" s="137">
        <v>0</v>
      </c>
    </row>
    <row r="324" spans="3:7" ht="12.75">
      <c r="C324" s="138" t="s">
        <v>168</v>
      </c>
      <c r="D324" s="131" t="s">
        <v>85</v>
      </c>
      <c r="E324" s="137">
        <v>796</v>
      </c>
      <c r="F324" s="137">
        <v>0</v>
      </c>
      <c r="G324" s="137">
        <v>0</v>
      </c>
    </row>
    <row r="325" spans="3:7" ht="12.75">
      <c r="C325" s="138" t="s">
        <v>170</v>
      </c>
      <c r="D325" s="131" t="s">
        <v>87</v>
      </c>
      <c r="E325" s="137">
        <v>1460</v>
      </c>
      <c r="F325" s="137">
        <v>712.5</v>
      </c>
      <c r="G325" s="137">
        <v>48.8013698630137</v>
      </c>
    </row>
    <row r="326" spans="3:7" ht="12.75">
      <c r="C326" s="153" t="s">
        <v>251</v>
      </c>
      <c r="D326" s="154" t="s">
        <v>252</v>
      </c>
      <c r="E326" s="155">
        <v>1924</v>
      </c>
      <c r="F326" s="155">
        <v>0</v>
      </c>
      <c r="G326" s="155">
        <v>0</v>
      </c>
    </row>
    <row r="327" spans="3:7" ht="12.75">
      <c r="C327" s="156" t="s">
        <v>253</v>
      </c>
      <c r="D327" s="157" t="s">
        <v>252</v>
      </c>
      <c r="E327" s="158">
        <v>1924</v>
      </c>
      <c r="F327" s="158">
        <v>0</v>
      </c>
      <c r="G327" s="158">
        <v>0</v>
      </c>
    </row>
    <row r="328" spans="3:7" ht="12.75">
      <c r="C328" s="159" t="s">
        <v>254</v>
      </c>
      <c r="D328" s="160" t="s">
        <v>252</v>
      </c>
      <c r="E328" s="161">
        <v>1924</v>
      </c>
      <c r="F328" s="161">
        <v>0</v>
      </c>
      <c r="G328" s="161">
        <v>0</v>
      </c>
    </row>
    <row r="329" spans="3:7" ht="12.75">
      <c r="C329" s="147" t="s">
        <v>134</v>
      </c>
      <c r="D329" s="148" t="s">
        <v>135</v>
      </c>
      <c r="E329" s="149">
        <v>1924</v>
      </c>
      <c r="F329" s="149">
        <v>0</v>
      </c>
      <c r="G329" s="149">
        <v>0</v>
      </c>
    </row>
    <row r="330" spans="3:7" ht="12.75">
      <c r="C330" s="150" t="s">
        <v>136</v>
      </c>
      <c r="D330" s="151" t="s">
        <v>137</v>
      </c>
      <c r="E330" s="152">
        <v>1924</v>
      </c>
      <c r="F330" s="152">
        <v>0</v>
      </c>
      <c r="G330" s="152">
        <v>0</v>
      </c>
    </row>
    <row r="331" spans="3:7" ht="12.75">
      <c r="C331" s="140" t="s">
        <v>150</v>
      </c>
      <c r="D331" s="135" t="s">
        <v>78</v>
      </c>
      <c r="E331" s="136">
        <v>1128</v>
      </c>
      <c r="F331" s="136">
        <v>0</v>
      </c>
      <c r="G331" s="136">
        <v>0</v>
      </c>
    </row>
    <row r="332" spans="3:7" ht="12.75">
      <c r="C332" s="138" t="s">
        <v>151</v>
      </c>
      <c r="D332" s="131" t="s">
        <v>81</v>
      </c>
      <c r="E332" s="137">
        <v>66</v>
      </c>
      <c r="F332" s="137">
        <v>0</v>
      </c>
      <c r="G332" s="137">
        <v>0</v>
      </c>
    </row>
    <row r="333" spans="3:7" ht="12.75">
      <c r="C333" s="138" t="s">
        <v>168</v>
      </c>
      <c r="D333" s="131" t="s">
        <v>85</v>
      </c>
      <c r="E333" s="137">
        <v>266</v>
      </c>
      <c r="F333" s="137">
        <v>0</v>
      </c>
      <c r="G333" s="137">
        <v>0</v>
      </c>
    </row>
    <row r="334" spans="3:7" ht="12.75">
      <c r="C334" s="138" t="s">
        <v>170</v>
      </c>
      <c r="D334" s="131" t="s">
        <v>87</v>
      </c>
      <c r="E334" s="137">
        <v>796</v>
      </c>
      <c r="F334" s="137">
        <v>0</v>
      </c>
      <c r="G334" s="137">
        <v>0</v>
      </c>
    </row>
    <row r="335" spans="3:7" ht="12.75">
      <c r="C335" s="140" t="s">
        <v>152</v>
      </c>
      <c r="D335" s="135" t="s">
        <v>90</v>
      </c>
      <c r="E335" s="136">
        <v>796</v>
      </c>
      <c r="F335" s="136">
        <v>0</v>
      </c>
      <c r="G335" s="136">
        <v>0</v>
      </c>
    </row>
    <row r="336" spans="3:7" ht="12.75">
      <c r="C336" s="138" t="s">
        <v>175</v>
      </c>
      <c r="D336" s="131" t="s">
        <v>90</v>
      </c>
      <c r="E336" s="137">
        <v>796</v>
      </c>
      <c r="F336" s="137">
        <v>0</v>
      </c>
      <c r="G336" s="137">
        <v>0</v>
      </c>
    </row>
    <row r="337" spans="3:7" ht="12.75">
      <c r="C337" s="153" t="s">
        <v>255</v>
      </c>
      <c r="D337" s="154" t="s">
        <v>256</v>
      </c>
      <c r="E337" s="155">
        <v>1195</v>
      </c>
      <c r="F337" s="155">
        <v>1188.64</v>
      </c>
      <c r="G337" s="155">
        <v>99.46778242677824</v>
      </c>
    </row>
    <row r="338" spans="3:7" ht="12.75">
      <c r="C338" s="156" t="s">
        <v>257</v>
      </c>
      <c r="D338" s="157" t="s">
        <v>256</v>
      </c>
      <c r="E338" s="158">
        <v>1195</v>
      </c>
      <c r="F338" s="158">
        <v>1188.64</v>
      </c>
      <c r="G338" s="158">
        <v>99.46778242677824</v>
      </c>
    </row>
    <row r="339" spans="3:7" ht="12.75">
      <c r="C339" s="159" t="s">
        <v>258</v>
      </c>
      <c r="D339" s="160" t="s">
        <v>256</v>
      </c>
      <c r="E339" s="161">
        <v>1195</v>
      </c>
      <c r="F339" s="161">
        <v>1188.64</v>
      </c>
      <c r="G339" s="161">
        <v>99.46778242677824</v>
      </c>
    </row>
    <row r="340" spans="3:7" ht="12.75">
      <c r="C340" s="147" t="s">
        <v>134</v>
      </c>
      <c r="D340" s="148" t="s">
        <v>135</v>
      </c>
      <c r="E340" s="149">
        <v>531</v>
      </c>
      <c r="F340" s="149">
        <v>0</v>
      </c>
      <c r="G340" s="149">
        <v>0</v>
      </c>
    </row>
    <row r="341" spans="3:7" ht="12.75">
      <c r="C341" s="150" t="s">
        <v>136</v>
      </c>
      <c r="D341" s="151" t="s">
        <v>137</v>
      </c>
      <c r="E341" s="152">
        <v>531</v>
      </c>
      <c r="F341" s="152">
        <v>0</v>
      </c>
      <c r="G341" s="152">
        <v>0</v>
      </c>
    </row>
    <row r="342" spans="3:7" ht="12.75">
      <c r="C342" s="140" t="s">
        <v>150</v>
      </c>
      <c r="D342" s="135" t="s">
        <v>78</v>
      </c>
      <c r="E342" s="136">
        <v>531</v>
      </c>
      <c r="F342" s="136">
        <v>0</v>
      </c>
      <c r="G342" s="136">
        <v>0</v>
      </c>
    </row>
    <row r="343" spans="3:7" ht="12.75">
      <c r="C343" s="138" t="s">
        <v>164</v>
      </c>
      <c r="D343" s="131" t="s">
        <v>80</v>
      </c>
      <c r="E343" s="137">
        <v>398</v>
      </c>
      <c r="F343" s="137">
        <v>0</v>
      </c>
      <c r="G343" s="137">
        <v>0</v>
      </c>
    </row>
    <row r="344" spans="3:7" ht="12.75">
      <c r="C344" s="138" t="s">
        <v>170</v>
      </c>
      <c r="D344" s="131" t="s">
        <v>87</v>
      </c>
      <c r="E344" s="137">
        <v>133</v>
      </c>
      <c r="F344" s="137">
        <v>0</v>
      </c>
      <c r="G344" s="137">
        <v>0</v>
      </c>
    </row>
    <row r="345" spans="3:7" ht="12.75">
      <c r="C345" s="147" t="s">
        <v>155</v>
      </c>
      <c r="D345" s="148" t="s">
        <v>156</v>
      </c>
      <c r="E345" s="149">
        <v>664</v>
      </c>
      <c r="F345" s="149">
        <v>1188.64</v>
      </c>
      <c r="G345" s="149">
        <v>179.0120481927711</v>
      </c>
    </row>
    <row r="346" spans="3:7" ht="12.75">
      <c r="C346" s="150" t="s">
        <v>157</v>
      </c>
      <c r="D346" s="151" t="s">
        <v>156</v>
      </c>
      <c r="E346" s="152">
        <v>664</v>
      </c>
      <c r="F346" s="152">
        <v>1188.64</v>
      </c>
      <c r="G346" s="152">
        <v>179.0120481927711</v>
      </c>
    </row>
    <row r="347" spans="3:7" ht="12.75">
      <c r="C347" s="140" t="s">
        <v>150</v>
      </c>
      <c r="D347" s="135" t="s">
        <v>78</v>
      </c>
      <c r="E347" s="136">
        <v>664</v>
      </c>
      <c r="F347" s="136">
        <v>0</v>
      </c>
      <c r="G347" s="136">
        <v>0</v>
      </c>
    </row>
    <row r="348" spans="3:7" ht="12.75">
      <c r="C348" s="138" t="s">
        <v>164</v>
      </c>
      <c r="D348" s="131" t="s">
        <v>80</v>
      </c>
      <c r="E348" s="137">
        <v>664</v>
      </c>
      <c r="F348" s="137">
        <v>0</v>
      </c>
      <c r="G348" s="137">
        <v>0</v>
      </c>
    </row>
    <row r="349" spans="3:7" ht="12.75">
      <c r="C349" s="140" t="s">
        <v>152</v>
      </c>
      <c r="D349" s="135" t="s">
        <v>90</v>
      </c>
      <c r="E349" s="136">
        <v>0</v>
      </c>
      <c r="F349" s="136">
        <v>1188.64</v>
      </c>
      <c r="G349" s="136">
        <v>0</v>
      </c>
    </row>
    <row r="350" spans="3:7" ht="12.75">
      <c r="C350" s="138" t="s">
        <v>175</v>
      </c>
      <c r="D350" s="131" t="s">
        <v>90</v>
      </c>
      <c r="E350" s="137">
        <v>0</v>
      </c>
      <c r="F350" s="137">
        <v>1188.64</v>
      </c>
      <c r="G350" s="137">
        <v>0</v>
      </c>
    </row>
    <row r="351" spans="3:7" ht="12.75">
      <c r="C351" s="153" t="s">
        <v>259</v>
      </c>
      <c r="D351" s="154" t="s">
        <v>260</v>
      </c>
      <c r="E351" s="155">
        <v>1194</v>
      </c>
      <c r="F351" s="155">
        <v>0</v>
      </c>
      <c r="G351" s="155">
        <v>0</v>
      </c>
    </row>
    <row r="352" spans="3:7" ht="12.75">
      <c r="C352" s="156" t="s">
        <v>261</v>
      </c>
      <c r="D352" s="157" t="s">
        <v>260</v>
      </c>
      <c r="E352" s="158">
        <v>1194</v>
      </c>
      <c r="F352" s="158">
        <v>0</v>
      </c>
      <c r="G352" s="158">
        <v>0</v>
      </c>
    </row>
    <row r="353" spans="3:7" ht="12.75">
      <c r="C353" s="159" t="s">
        <v>262</v>
      </c>
      <c r="D353" s="160" t="s">
        <v>260</v>
      </c>
      <c r="E353" s="161">
        <v>1194</v>
      </c>
      <c r="F353" s="161">
        <v>0</v>
      </c>
      <c r="G353" s="161">
        <v>0</v>
      </c>
    </row>
    <row r="354" spans="3:7" ht="12.75">
      <c r="C354" s="147" t="s">
        <v>134</v>
      </c>
      <c r="D354" s="148" t="s">
        <v>135</v>
      </c>
      <c r="E354" s="149">
        <v>1194</v>
      </c>
      <c r="F354" s="149">
        <v>0</v>
      </c>
      <c r="G354" s="149">
        <v>0</v>
      </c>
    </row>
    <row r="355" spans="3:7" ht="12.75">
      <c r="C355" s="150" t="s">
        <v>136</v>
      </c>
      <c r="D355" s="151" t="s">
        <v>137</v>
      </c>
      <c r="E355" s="152">
        <v>1194</v>
      </c>
      <c r="F355" s="152">
        <v>0</v>
      </c>
      <c r="G355" s="152">
        <v>0</v>
      </c>
    </row>
    <row r="356" spans="3:7" ht="12.75">
      <c r="C356" s="140" t="s">
        <v>150</v>
      </c>
      <c r="D356" s="135" t="s">
        <v>78</v>
      </c>
      <c r="E356" s="136">
        <v>796</v>
      </c>
      <c r="F356" s="136">
        <v>0</v>
      </c>
      <c r="G356" s="136">
        <v>0</v>
      </c>
    </row>
    <row r="357" spans="3:7" ht="12.75">
      <c r="C357" s="138" t="s">
        <v>168</v>
      </c>
      <c r="D357" s="131" t="s">
        <v>85</v>
      </c>
      <c r="E357" s="137">
        <v>796</v>
      </c>
      <c r="F357" s="137">
        <v>0</v>
      </c>
      <c r="G357" s="137">
        <v>0</v>
      </c>
    </row>
    <row r="358" spans="3:7" ht="12.75">
      <c r="C358" s="140" t="s">
        <v>152</v>
      </c>
      <c r="D358" s="135" t="s">
        <v>90</v>
      </c>
      <c r="E358" s="136">
        <v>398</v>
      </c>
      <c r="F358" s="136">
        <v>0</v>
      </c>
      <c r="G358" s="136">
        <v>0</v>
      </c>
    </row>
    <row r="359" spans="3:7" ht="12.75">
      <c r="C359" s="138" t="s">
        <v>175</v>
      </c>
      <c r="D359" s="131" t="s">
        <v>90</v>
      </c>
      <c r="E359" s="137">
        <v>398</v>
      </c>
      <c r="F359" s="137">
        <v>0</v>
      </c>
      <c r="G359" s="137">
        <v>0</v>
      </c>
    </row>
    <row r="360" spans="3:7" ht="12.75">
      <c r="C360" s="153" t="s">
        <v>263</v>
      </c>
      <c r="D360" s="154" t="s">
        <v>264</v>
      </c>
      <c r="E360" s="155">
        <v>929</v>
      </c>
      <c r="F360" s="155">
        <v>296.36</v>
      </c>
      <c r="G360" s="155">
        <v>31.90096878363832</v>
      </c>
    </row>
    <row r="361" spans="3:7" ht="12.75">
      <c r="C361" s="156" t="s">
        <v>265</v>
      </c>
      <c r="D361" s="157" t="s">
        <v>264</v>
      </c>
      <c r="E361" s="158">
        <v>929</v>
      </c>
      <c r="F361" s="158">
        <v>296.36</v>
      </c>
      <c r="G361" s="158">
        <v>31.90096878363832</v>
      </c>
    </row>
    <row r="362" spans="3:7" ht="12.75">
      <c r="C362" s="159" t="s">
        <v>266</v>
      </c>
      <c r="D362" s="160" t="s">
        <v>264</v>
      </c>
      <c r="E362" s="161">
        <v>929</v>
      </c>
      <c r="F362" s="161">
        <v>296.36</v>
      </c>
      <c r="G362" s="161">
        <v>31.90096878363832</v>
      </c>
    </row>
    <row r="363" spans="3:7" ht="12.75">
      <c r="C363" s="147" t="s">
        <v>134</v>
      </c>
      <c r="D363" s="148" t="s">
        <v>135</v>
      </c>
      <c r="E363" s="149">
        <v>929</v>
      </c>
      <c r="F363" s="149">
        <v>296.36</v>
      </c>
      <c r="G363" s="149">
        <v>31.90096878363832</v>
      </c>
    </row>
    <row r="364" spans="3:7" ht="12.75">
      <c r="C364" s="150" t="s">
        <v>136</v>
      </c>
      <c r="D364" s="151" t="s">
        <v>137</v>
      </c>
      <c r="E364" s="152">
        <v>929</v>
      </c>
      <c r="F364" s="152">
        <v>296.36</v>
      </c>
      <c r="G364" s="152">
        <v>31.90096878363832</v>
      </c>
    </row>
    <row r="365" spans="3:7" ht="12.75">
      <c r="C365" s="140" t="s">
        <v>150</v>
      </c>
      <c r="D365" s="135" t="s">
        <v>78</v>
      </c>
      <c r="E365" s="136">
        <v>796</v>
      </c>
      <c r="F365" s="136">
        <v>296.36</v>
      </c>
      <c r="G365" s="136">
        <v>37.231155778894475</v>
      </c>
    </row>
    <row r="366" spans="3:7" ht="12.75">
      <c r="C366" s="138" t="s">
        <v>168</v>
      </c>
      <c r="D366" s="131" t="s">
        <v>85</v>
      </c>
      <c r="E366" s="137">
        <v>531</v>
      </c>
      <c r="F366" s="137">
        <v>296.36</v>
      </c>
      <c r="G366" s="137">
        <v>55.811676082862526</v>
      </c>
    </row>
    <row r="367" spans="3:7" ht="12.75">
      <c r="C367" s="138" t="s">
        <v>170</v>
      </c>
      <c r="D367" s="131" t="s">
        <v>87</v>
      </c>
      <c r="E367" s="137">
        <v>265</v>
      </c>
      <c r="F367" s="137">
        <v>0</v>
      </c>
      <c r="G367" s="137">
        <v>0</v>
      </c>
    </row>
    <row r="368" spans="3:7" ht="12.75">
      <c r="C368" s="140" t="s">
        <v>152</v>
      </c>
      <c r="D368" s="135" t="s">
        <v>90</v>
      </c>
      <c r="E368" s="136">
        <v>133</v>
      </c>
      <c r="F368" s="136">
        <v>0</v>
      </c>
      <c r="G368" s="136">
        <v>0</v>
      </c>
    </row>
    <row r="369" spans="3:7" ht="12.75">
      <c r="C369" s="138" t="s">
        <v>175</v>
      </c>
      <c r="D369" s="131" t="s">
        <v>90</v>
      </c>
      <c r="E369" s="137">
        <v>133</v>
      </c>
      <c r="F369" s="137">
        <v>0</v>
      </c>
      <c r="G369" s="137">
        <v>0</v>
      </c>
    </row>
    <row r="370" spans="3:7" ht="12.75">
      <c r="C370" s="153" t="s">
        <v>267</v>
      </c>
      <c r="D370" s="154" t="s">
        <v>268</v>
      </c>
      <c r="E370" s="155">
        <v>1194</v>
      </c>
      <c r="F370" s="155">
        <v>0</v>
      </c>
      <c r="G370" s="155">
        <v>0</v>
      </c>
    </row>
    <row r="371" spans="3:7" ht="12.75">
      <c r="C371" s="156" t="s">
        <v>269</v>
      </c>
      <c r="D371" s="157" t="s">
        <v>268</v>
      </c>
      <c r="E371" s="158">
        <v>1194</v>
      </c>
      <c r="F371" s="158">
        <v>0</v>
      </c>
      <c r="G371" s="158">
        <v>0</v>
      </c>
    </row>
    <row r="372" spans="3:7" ht="12.75">
      <c r="C372" s="159" t="s">
        <v>270</v>
      </c>
      <c r="D372" s="160" t="s">
        <v>268</v>
      </c>
      <c r="E372" s="161">
        <v>1194</v>
      </c>
      <c r="F372" s="161">
        <v>0</v>
      </c>
      <c r="G372" s="161">
        <v>0</v>
      </c>
    </row>
    <row r="373" spans="3:7" ht="12.75">
      <c r="C373" s="147" t="s">
        <v>134</v>
      </c>
      <c r="D373" s="148" t="s">
        <v>135</v>
      </c>
      <c r="E373" s="149">
        <v>1194</v>
      </c>
      <c r="F373" s="149">
        <v>0</v>
      </c>
      <c r="G373" s="149">
        <v>0</v>
      </c>
    </row>
    <row r="374" spans="3:7" ht="12.75">
      <c r="C374" s="150" t="s">
        <v>136</v>
      </c>
      <c r="D374" s="151" t="s">
        <v>137</v>
      </c>
      <c r="E374" s="152">
        <v>1194</v>
      </c>
      <c r="F374" s="152">
        <v>0</v>
      </c>
      <c r="G374" s="152">
        <v>0</v>
      </c>
    </row>
    <row r="375" spans="3:7" ht="12.75">
      <c r="C375" s="140" t="s">
        <v>148</v>
      </c>
      <c r="D375" s="135" t="s">
        <v>72</v>
      </c>
      <c r="E375" s="136">
        <v>398</v>
      </c>
      <c r="F375" s="136">
        <v>0</v>
      </c>
      <c r="G375" s="136">
        <v>0</v>
      </c>
    </row>
    <row r="376" spans="3:7" ht="12.75">
      <c r="C376" s="138" t="s">
        <v>162</v>
      </c>
      <c r="D376" s="131" t="s">
        <v>77</v>
      </c>
      <c r="E376" s="137">
        <v>398</v>
      </c>
      <c r="F376" s="137">
        <v>0</v>
      </c>
      <c r="G376" s="137">
        <v>0</v>
      </c>
    </row>
    <row r="377" spans="3:7" ht="12.75">
      <c r="C377" s="140" t="s">
        <v>150</v>
      </c>
      <c r="D377" s="135" t="s">
        <v>78</v>
      </c>
      <c r="E377" s="136">
        <v>730</v>
      </c>
      <c r="F377" s="136">
        <v>0</v>
      </c>
      <c r="G377" s="136">
        <v>0</v>
      </c>
    </row>
    <row r="378" spans="3:7" ht="12.75">
      <c r="C378" s="138" t="s">
        <v>163</v>
      </c>
      <c r="D378" s="131" t="s">
        <v>79</v>
      </c>
      <c r="E378" s="137">
        <v>66</v>
      </c>
      <c r="F378" s="137">
        <v>0</v>
      </c>
      <c r="G378" s="137">
        <v>0</v>
      </c>
    </row>
    <row r="379" spans="3:7" ht="12.75">
      <c r="C379" s="138" t="s">
        <v>230</v>
      </c>
      <c r="D379" s="131" t="s">
        <v>83</v>
      </c>
      <c r="E379" s="137">
        <v>664</v>
      </c>
      <c r="F379" s="137">
        <v>0</v>
      </c>
      <c r="G379" s="137">
        <v>0</v>
      </c>
    </row>
    <row r="380" spans="3:7" ht="12.75">
      <c r="C380" s="140" t="s">
        <v>152</v>
      </c>
      <c r="D380" s="135" t="s">
        <v>90</v>
      </c>
      <c r="E380" s="136">
        <v>66</v>
      </c>
      <c r="F380" s="136">
        <v>0</v>
      </c>
      <c r="G380" s="136">
        <v>0</v>
      </c>
    </row>
    <row r="381" spans="3:7" ht="12.75">
      <c r="C381" s="138" t="s">
        <v>175</v>
      </c>
      <c r="D381" s="131" t="s">
        <v>90</v>
      </c>
      <c r="E381" s="137">
        <v>66</v>
      </c>
      <c r="F381" s="137">
        <v>0</v>
      </c>
      <c r="G381" s="137">
        <v>0</v>
      </c>
    </row>
    <row r="382" spans="3:7" ht="12.75">
      <c r="C382" s="153" t="s">
        <v>271</v>
      </c>
      <c r="D382" s="154" t="s">
        <v>272</v>
      </c>
      <c r="E382" s="155">
        <v>1194</v>
      </c>
      <c r="F382" s="155">
        <v>0</v>
      </c>
      <c r="G382" s="155">
        <v>0</v>
      </c>
    </row>
    <row r="383" spans="3:7" ht="12.75">
      <c r="C383" s="156" t="s">
        <v>273</v>
      </c>
      <c r="D383" s="157" t="s">
        <v>272</v>
      </c>
      <c r="E383" s="158">
        <v>1194</v>
      </c>
      <c r="F383" s="158">
        <v>0</v>
      </c>
      <c r="G383" s="158">
        <v>0</v>
      </c>
    </row>
    <row r="384" spans="3:7" ht="12.75">
      <c r="C384" s="159" t="s">
        <v>274</v>
      </c>
      <c r="D384" s="160" t="s">
        <v>272</v>
      </c>
      <c r="E384" s="161">
        <v>1194</v>
      </c>
      <c r="F384" s="161">
        <v>0</v>
      </c>
      <c r="G384" s="161">
        <v>0</v>
      </c>
    </row>
    <row r="385" spans="3:7" ht="12.75">
      <c r="C385" s="147" t="s">
        <v>134</v>
      </c>
      <c r="D385" s="148" t="s">
        <v>135</v>
      </c>
      <c r="E385" s="149">
        <v>1194</v>
      </c>
      <c r="F385" s="149">
        <v>0</v>
      </c>
      <c r="G385" s="149">
        <v>0</v>
      </c>
    </row>
    <row r="386" spans="3:7" ht="12.75">
      <c r="C386" s="150" t="s">
        <v>136</v>
      </c>
      <c r="D386" s="151" t="s">
        <v>137</v>
      </c>
      <c r="E386" s="152">
        <v>1194</v>
      </c>
      <c r="F386" s="152">
        <v>0</v>
      </c>
      <c r="G386" s="152">
        <v>0</v>
      </c>
    </row>
    <row r="387" spans="3:7" ht="12.75">
      <c r="C387" s="140" t="s">
        <v>150</v>
      </c>
      <c r="D387" s="135" t="s">
        <v>78</v>
      </c>
      <c r="E387" s="136">
        <v>1194</v>
      </c>
      <c r="F387" s="136">
        <v>0</v>
      </c>
      <c r="G387" s="136">
        <v>0</v>
      </c>
    </row>
    <row r="388" spans="3:7" ht="12.75">
      <c r="C388" s="138" t="s">
        <v>164</v>
      </c>
      <c r="D388" s="131" t="s">
        <v>80</v>
      </c>
      <c r="E388" s="137">
        <v>929</v>
      </c>
      <c r="F388" s="137">
        <v>0</v>
      </c>
      <c r="G388" s="137">
        <v>0</v>
      </c>
    </row>
    <row r="389" spans="3:7" ht="12.75">
      <c r="C389" s="138" t="s">
        <v>170</v>
      </c>
      <c r="D389" s="131" t="s">
        <v>87</v>
      </c>
      <c r="E389" s="137">
        <v>265</v>
      </c>
      <c r="F389" s="137">
        <v>0</v>
      </c>
      <c r="G389" s="137">
        <v>0</v>
      </c>
    </row>
    <row r="390" spans="3:7" ht="12.75">
      <c r="C390" s="153" t="s">
        <v>275</v>
      </c>
      <c r="D390" s="154" t="s">
        <v>276</v>
      </c>
      <c r="E390" s="155">
        <v>3584</v>
      </c>
      <c r="F390" s="155">
        <v>0</v>
      </c>
      <c r="G390" s="155">
        <v>0</v>
      </c>
    </row>
    <row r="391" spans="3:7" ht="12.75">
      <c r="C391" s="156" t="s">
        <v>277</v>
      </c>
      <c r="D391" s="157" t="s">
        <v>276</v>
      </c>
      <c r="E391" s="158">
        <v>3584</v>
      </c>
      <c r="F391" s="158">
        <v>0</v>
      </c>
      <c r="G391" s="158">
        <v>0</v>
      </c>
    </row>
    <row r="392" spans="3:7" ht="12.75">
      <c r="C392" s="159" t="s">
        <v>278</v>
      </c>
      <c r="D392" s="160" t="s">
        <v>276</v>
      </c>
      <c r="E392" s="161">
        <v>3584</v>
      </c>
      <c r="F392" s="161">
        <v>0</v>
      </c>
      <c r="G392" s="161">
        <v>0</v>
      </c>
    </row>
    <row r="393" spans="3:7" ht="12.75">
      <c r="C393" s="147" t="s">
        <v>134</v>
      </c>
      <c r="D393" s="148" t="s">
        <v>135</v>
      </c>
      <c r="E393" s="149">
        <v>929</v>
      </c>
      <c r="F393" s="149">
        <v>0</v>
      </c>
      <c r="G393" s="149">
        <v>0</v>
      </c>
    </row>
    <row r="394" spans="3:7" ht="12.75">
      <c r="C394" s="150" t="s">
        <v>136</v>
      </c>
      <c r="D394" s="151" t="s">
        <v>137</v>
      </c>
      <c r="E394" s="152">
        <v>929</v>
      </c>
      <c r="F394" s="152">
        <v>0</v>
      </c>
      <c r="G394" s="152">
        <v>0</v>
      </c>
    </row>
    <row r="395" spans="3:7" ht="12.75">
      <c r="C395" s="140" t="s">
        <v>150</v>
      </c>
      <c r="D395" s="135" t="s">
        <v>78</v>
      </c>
      <c r="E395" s="136">
        <v>531</v>
      </c>
      <c r="F395" s="136">
        <v>0</v>
      </c>
      <c r="G395" s="136">
        <v>0</v>
      </c>
    </row>
    <row r="396" spans="3:7" ht="12.75">
      <c r="C396" s="138" t="s">
        <v>151</v>
      </c>
      <c r="D396" s="131" t="s">
        <v>81</v>
      </c>
      <c r="E396" s="137">
        <v>266</v>
      </c>
      <c r="F396" s="137">
        <v>0</v>
      </c>
      <c r="G396" s="137">
        <v>0</v>
      </c>
    </row>
    <row r="397" spans="3:7" ht="12.75">
      <c r="C397" s="138" t="s">
        <v>170</v>
      </c>
      <c r="D397" s="131" t="s">
        <v>87</v>
      </c>
      <c r="E397" s="137">
        <v>265</v>
      </c>
      <c r="F397" s="137">
        <v>0</v>
      </c>
      <c r="G397" s="137">
        <v>0</v>
      </c>
    </row>
    <row r="398" spans="3:7" ht="12.75">
      <c r="C398" s="140" t="s">
        <v>152</v>
      </c>
      <c r="D398" s="135" t="s">
        <v>90</v>
      </c>
      <c r="E398" s="136">
        <v>398</v>
      </c>
      <c r="F398" s="136">
        <v>0</v>
      </c>
      <c r="G398" s="136">
        <v>0</v>
      </c>
    </row>
    <row r="399" spans="3:7" ht="12.75">
      <c r="C399" s="138" t="s">
        <v>172</v>
      </c>
      <c r="D399" s="131" t="s">
        <v>93</v>
      </c>
      <c r="E399" s="137">
        <v>398</v>
      </c>
      <c r="F399" s="137">
        <v>0</v>
      </c>
      <c r="G399" s="137">
        <v>0</v>
      </c>
    </row>
    <row r="400" spans="3:7" ht="12.75">
      <c r="C400" s="147" t="s">
        <v>155</v>
      </c>
      <c r="D400" s="148" t="s">
        <v>156</v>
      </c>
      <c r="E400" s="149">
        <v>2655</v>
      </c>
      <c r="F400" s="149">
        <v>0</v>
      </c>
      <c r="G400" s="149">
        <v>0</v>
      </c>
    </row>
    <row r="401" spans="3:7" ht="12.75">
      <c r="C401" s="150" t="s">
        <v>157</v>
      </c>
      <c r="D401" s="151" t="s">
        <v>156</v>
      </c>
      <c r="E401" s="152">
        <v>2655</v>
      </c>
      <c r="F401" s="152">
        <v>0</v>
      </c>
      <c r="G401" s="152">
        <v>0</v>
      </c>
    </row>
    <row r="402" spans="3:7" ht="12.75">
      <c r="C402" s="140" t="s">
        <v>150</v>
      </c>
      <c r="D402" s="135" t="s">
        <v>78</v>
      </c>
      <c r="E402" s="136">
        <v>2124</v>
      </c>
      <c r="F402" s="136">
        <v>0</v>
      </c>
      <c r="G402" s="136">
        <v>0</v>
      </c>
    </row>
    <row r="403" spans="3:7" ht="12.75">
      <c r="C403" s="138" t="s">
        <v>168</v>
      </c>
      <c r="D403" s="131" t="s">
        <v>85</v>
      </c>
      <c r="E403" s="137">
        <v>2124</v>
      </c>
      <c r="F403" s="137">
        <v>0</v>
      </c>
      <c r="G403" s="137">
        <v>0</v>
      </c>
    </row>
    <row r="404" spans="3:7" ht="12.75">
      <c r="C404" s="140" t="s">
        <v>152</v>
      </c>
      <c r="D404" s="135" t="s">
        <v>90</v>
      </c>
      <c r="E404" s="136">
        <v>531</v>
      </c>
      <c r="F404" s="136">
        <v>0</v>
      </c>
      <c r="G404" s="136">
        <v>0</v>
      </c>
    </row>
    <row r="405" spans="3:7" ht="12.75">
      <c r="C405" s="138" t="s">
        <v>175</v>
      </c>
      <c r="D405" s="131" t="s">
        <v>90</v>
      </c>
      <c r="E405" s="137">
        <v>531</v>
      </c>
      <c r="F405" s="137">
        <v>0</v>
      </c>
      <c r="G405" s="137">
        <v>0</v>
      </c>
    </row>
    <row r="406" spans="3:7" ht="12.75">
      <c r="C406" s="153" t="s">
        <v>279</v>
      </c>
      <c r="D406" s="154" t="s">
        <v>280</v>
      </c>
      <c r="E406" s="155">
        <v>1062</v>
      </c>
      <c r="F406" s="155">
        <v>50.96</v>
      </c>
      <c r="G406" s="155">
        <v>4.7984934086629005</v>
      </c>
    </row>
    <row r="407" spans="3:7" ht="12.75">
      <c r="C407" s="156" t="s">
        <v>281</v>
      </c>
      <c r="D407" s="157" t="s">
        <v>280</v>
      </c>
      <c r="E407" s="158">
        <v>1062</v>
      </c>
      <c r="F407" s="158">
        <v>50.96</v>
      </c>
      <c r="G407" s="158">
        <v>4.7984934086629005</v>
      </c>
    </row>
    <row r="408" spans="3:7" ht="12.75">
      <c r="C408" s="159" t="s">
        <v>282</v>
      </c>
      <c r="D408" s="160" t="s">
        <v>280</v>
      </c>
      <c r="E408" s="161">
        <v>1062</v>
      </c>
      <c r="F408" s="161">
        <v>50.96</v>
      </c>
      <c r="G408" s="161">
        <v>4.7984934086629005</v>
      </c>
    </row>
    <row r="409" spans="3:7" ht="12.75">
      <c r="C409" s="147" t="s">
        <v>134</v>
      </c>
      <c r="D409" s="148" t="s">
        <v>135</v>
      </c>
      <c r="E409" s="149">
        <v>1062</v>
      </c>
      <c r="F409" s="149">
        <v>50.96</v>
      </c>
      <c r="G409" s="149">
        <v>4.7984934086629005</v>
      </c>
    </row>
    <row r="410" spans="3:7" ht="12.75">
      <c r="C410" s="150" t="s">
        <v>136</v>
      </c>
      <c r="D410" s="151" t="s">
        <v>137</v>
      </c>
      <c r="E410" s="152">
        <v>1062</v>
      </c>
      <c r="F410" s="152">
        <v>50.96</v>
      </c>
      <c r="G410" s="152">
        <v>4.7984934086629005</v>
      </c>
    </row>
    <row r="411" spans="3:7" ht="12.75">
      <c r="C411" s="140" t="s">
        <v>150</v>
      </c>
      <c r="D411" s="135" t="s">
        <v>78</v>
      </c>
      <c r="E411" s="136">
        <v>664</v>
      </c>
      <c r="F411" s="136">
        <v>0</v>
      </c>
      <c r="G411" s="136">
        <v>0</v>
      </c>
    </row>
    <row r="412" spans="3:7" ht="12.75">
      <c r="C412" s="138" t="s">
        <v>168</v>
      </c>
      <c r="D412" s="131" t="s">
        <v>85</v>
      </c>
      <c r="E412" s="137">
        <v>398</v>
      </c>
      <c r="F412" s="137">
        <v>0</v>
      </c>
      <c r="G412" s="137">
        <v>0</v>
      </c>
    </row>
    <row r="413" spans="3:7" ht="12.75">
      <c r="C413" s="138" t="s">
        <v>170</v>
      </c>
      <c r="D413" s="131" t="s">
        <v>87</v>
      </c>
      <c r="E413" s="137">
        <v>266</v>
      </c>
      <c r="F413" s="137">
        <v>0</v>
      </c>
      <c r="G413" s="137">
        <v>0</v>
      </c>
    </row>
    <row r="414" spans="3:7" ht="12.75">
      <c r="C414" s="140" t="s">
        <v>152</v>
      </c>
      <c r="D414" s="135" t="s">
        <v>90</v>
      </c>
      <c r="E414" s="136">
        <v>398</v>
      </c>
      <c r="F414" s="136">
        <v>50.96</v>
      </c>
      <c r="G414" s="136">
        <v>12.804020100502512</v>
      </c>
    </row>
    <row r="415" spans="3:7" ht="12.75">
      <c r="C415" s="138" t="s">
        <v>172</v>
      </c>
      <c r="D415" s="131" t="s">
        <v>93</v>
      </c>
      <c r="E415" s="137">
        <v>266</v>
      </c>
      <c r="F415" s="137">
        <v>50.96</v>
      </c>
      <c r="G415" s="137">
        <v>19.157894736842106</v>
      </c>
    </row>
    <row r="416" spans="3:7" ht="12.75">
      <c r="C416" s="138" t="s">
        <v>175</v>
      </c>
      <c r="D416" s="131" t="s">
        <v>90</v>
      </c>
      <c r="E416" s="137">
        <v>132</v>
      </c>
      <c r="F416" s="137">
        <v>0</v>
      </c>
      <c r="G416" s="137">
        <v>0</v>
      </c>
    </row>
    <row r="417" spans="3:7" ht="12.75">
      <c r="C417" s="153" t="s">
        <v>283</v>
      </c>
      <c r="D417" s="154" t="s">
        <v>284</v>
      </c>
      <c r="E417" s="155">
        <v>16591</v>
      </c>
      <c r="F417" s="155">
        <v>28060.25</v>
      </c>
      <c r="G417" s="155">
        <v>169.1293472364535</v>
      </c>
    </row>
    <row r="418" spans="3:7" ht="12.75">
      <c r="C418" s="156" t="s">
        <v>132</v>
      </c>
      <c r="D418" s="157" t="s">
        <v>285</v>
      </c>
      <c r="E418" s="158">
        <v>16591</v>
      </c>
      <c r="F418" s="158">
        <v>28060.25</v>
      </c>
      <c r="G418" s="158">
        <v>169.1293472364535</v>
      </c>
    </row>
    <row r="419" spans="3:7" ht="12.75">
      <c r="C419" s="159" t="s">
        <v>133</v>
      </c>
      <c r="D419" s="160" t="s">
        <v>285</v>
      </c>
      <c r="E419" s="161">
        <v>16591</v>
      </c>
      <c r="F419" s="161">
        <v>28060.25</v>
      </c>
      <c r="G419" s="161">
        <v>169.1293472364535</v>
      </c>
    </row>
    <row r="420" spans="3:7" ht="12.75">
      <c r="C420" s="147" t="s">
        <v>134</v>
      </c>
      <c r="D420" s="148" t="s">
        <v>135</v>
      </c>
      <c r="E420" s="149">
        <v>6504</v>
      </c>
      <c r="F420" s="149">
        <v>4000.55</v>
      </c>
      <c r="G420" s="149">
        <v>61.509071340713405</v>
      </c>
    </row>
    <row r="421" spans="3:7" ht="12.75">
      <c r="C421" s="150" t="s">
        <v>136</v>
      </c>
      <c r="D421" s="151" t="s">
        <v>137</v>
      </c>
      <c r="E421" s="152">
        <v>6504</v>
      </c>
      <c r="F421" s="152">
        <v>4000.55</v>
      </c>
      <c r="G421" s="152">
        <v>61.509071340713405</v>
      </c>
    </row>
    <row r="422" spans="3:7" ht="12.75">
      <c r="C422" s="140" t="s">
        <v>150</v>
      </c>
      <c r="D422" s="135" t="s">
        <v>78</v>
      </c>
      <c r="E422" s="136">
        <v>2654</v>
      </c>
      <c r="F422" s="136">
        <v>1327</v>
      </c>
      <c r="G422" s="136">
        <v>50</v>
      </c>
    </row>
    <row r="423" spans="3:7" ht="12.75">
      <c r="C423" s="138" t="s">
        <v>163</v>
      </c>
      <c r="D423" s="131" t="s">
        <v>79</v>
      </c>
      <c r="E423" s="137">
        <v>1327</v>
      </c>
      <c r="F423" s="137">
        <v>1327</v>
      </c>
      <c r="G423" s="137">
        <v>100</v>
      </c>
    </row>
    <row r="424" spans="3:7" ht="12.75">
      <c r="C424" s="138" t="s">
        <v>168</v>
      </c>
      <c r="D424" s="131" t="s">
        <v>85</v>
      </c>
      <c r="E424" s="137">
        <v>1327</v>
      </c>
      <c r="F424" s="137">
        <v>0</v>
      </c>
      <c r="G424" s="137">
        <v>0</v>
      </c>
    </row>
    <row r="425" spans="3:7" ht="12.75">
      <c r="C425" s="140" t="s">
        <v>211</v>
      </c>
      <c r="D425" s="135" t="s">
        <v>212</v>
      </c>
      <c r="E425" s="136">
        <v>664</v>
      </c>
      <c r="F425" s="136">
        <v>0</v>
      </c>
      <c r="G425" s="136">
        <v>0</v>
      </c>
    </row>
    <row r="426" spans="3:7" ht="12.75">
      <c r="C426" s="138" t="s">
        <v>213</v>
      </c>
      <c r="D426" s="131" t="s">
        <v>212</v>
      </c>
      <c r="E426" s="137">
        <v>664</v>
      </c>
      <c r="F426" s="137">
        <v>0</v>
      </c>
      <c r="G426" s="137">
        <v>0</v>
      </c>
    </row>
    <row r="427" spans="3:7" ht="12.75">
      <c r="C427" s="140" t="s">
        <v>152</v>
      </c>
      <c r="D427" s="135" t="s">
        <v>90</v>
      </c>
      <c r="E427" s="136">
        <v>3186</v>
      </c>
      <c r="F427" s="136">
        <v>2673.55</v>
      </c>
      <c r="G427" s="136">
        <v>83.91556811048336</v>
      </c>
    </row>
    <row r="428" spans="3:7" ht="12.75">
      <c r="C428" s="138" t="s">
        <v>172</v>
      </c>
      <c r="D428" s="131" t="s">
        <v>93</v>
      </c>
      <c r="E428" s="137">
        <v>1593</v>
      </c>
      <c r="F428" s="137">
        <v>1593</v>
      </c>
      <c r="G428" s="137">
        <v>100</v>
      </c>
    </row>
    <row r="429" spans="3:7" ht="12.75">
      <c r="C429" s="138" t="s">
        <v>175</v>
      </c>
      <c r="D429" s="131" t="s">
        <v>90</v>
      </c>
      <c r="E429" s="137">
        <v>1593</v>
      </c>
      <c r="F429" s="137">
        <v>1080.55</v>
      </c>
      <c r="G429" s="137">
        <v>67.83113622096673</v>
      </c>
    </row>
    <row r="430" spans="3:7" ht="12.75">
      <c r="C430" s="147" t="s">
        <v>286</v>
      </c>
      <c r="D430" s="148" t="s">
        <v>50</v>
      </c>
      <c r="E430" s="149">
        <v>10087</v>
      </c>
      <c r="F430" s="149">
        <v>24059.7</v>
      </c>
      <c r="G430" s="149">
        <v>238.52185981956976</v>
      </c>
    </row>
    <row r="431" spans="3:7" ht="12.75">
      <c r="C431" s="150" t="s">
        <v>287</v>
      </c>
      <c r="D431" s="151" t="s">
        <v>50</v>
      </c>
      <c r="E431" s="152">
        <v>10087</v>
      </c>
      <c r="F431" s="152">
        <v>5399.7</v>
      </c>
      <c r="G431" s="152">
        <v>53.53127788242292</v>
      </c>
    </row>
    <row r="432" spans="3:7" ht="12.75">
      <c r="C432" s="140" t="s">
        <v>145</v>
      </c>
      <c r="D432" s="135" t="s">
        <v>21</v>
      </c>
      <c r="E432" s="136">
        <v>9556</v>
      </c>
      <c r="F432" s="136">
        <v>5399.7</v>
      </c>
      <c r="G432" s="136">
        <v>56.505860192549186</v>
      </c>
    </row>
    <row r="433" spans="3:7" ht="12.75">
      <c r="C433" s="138" t="s">
        <v>158</v>
      </c>
      <c r="D433" s="131" t="s">
        <v>22</v>
      </c>
      <c r="E433" s="137">
        <v>9158</v>
      </c>
      <c r="F433" s="137">
        <v>5282.84</v>
      </c>
      <c r="G433" s="137">
        <v>57.685520856082114</v>
      </c>
    </row>
    <row r="434" spans="3:7" ht="12.75">
      <c r="C434" s="138" t="s">
        <v>159</v>
      </c>
      <c r="D434" s="131" t="s">
        <v>71</v>
      </c>
      <c r="E434" s="137">
        <v>398</v>
      </c>
      <c r="F434" s="137">
        <v>116.86</v>
      </c>
      <c r="G434" s="137">
        <v>29.36180904522613</v>
      </c>
    </row>
    <row r="435" spans="3:7" ht="12.75">
      <c r="C435" s="140" t="s">
        <v>148</v>
      </c>
      <c r="D435" s="135" t="s">
        <v>72</v>
      </c>
      <c r="E435" s="136">
        <v>133</v>
      </c>
      <c r="F435" s="136">
        <v>0</v>
      </c>
      <c r="G435" s="136">
        <v>0</v>
      </c>
    </row>
    <row r="436" spans="3:7" ht="12.75">
      <c r="C436" s="138" t="s">
        <v>162</v>
      </c>
      <c r="D436" s="131" t="s">
        <v>77</v>
      </c>
      <c r="E436" s="137">
        <v>133</v>
      </c>
      <c r="F436" s="137">
        <v>0</v>
      </c>
      <c r="G436" s="137">
        <v>0</v>
      </c>
    </row>
    <row r="437" spans="3:7" ht="12.75">
      <c r="C437" s="140" t="s">
        <v>152</v>
      </c>
      <c r="D437" s="135" t="s">
        <v>90</v>
      </c>
      <c r="E437" s="136">
        <v>398</v>
      </c>
      <c r="F437" s="136">
        <v>0</v>
      </c>
      <c r="G437" s="136">
        <v>0</v>
      </c>
    </row>
    <row r="438" spans="3:7" ht="12.75">
      <c r="C438" s="138" t="s">
        <v>175</v>
      </c>
      <c r="D438" s="131" t="s">
        <v>90</v>
      </c>
      <c r="E438" s="137">
        <v>398</v>
      </c>
      <c r="F438" s="137">
        <v>0</v>
      </c>
      <c r="G438" s="137">
        <v>0</v>
      </c>
    </row>
    <row r="439" spans="3:7" ht="12.75">
      <c r="C439" s="150" t="s">
        <v>288</v>
      </c>
      <c r="D439" s="151" t="s">
        <v>289</v>
      </c>
      <c r="E439" s="152">
        <v>0</v>
      </c>
      <c r="F439" s="152">
        <v>18660</v>
      </c>
      <c r="G439" s="152">
        <v>0</v>
      </c>
    </row>
    <row r="440" spans="3:7" ht="12.75">
      <c r="C440" s="140" t="s">
        <v>145</v>
      </c>
      <c r="D440" s="135" t="s">
        <v>21</v>
      </c>
      <c r="E440" s="136">
        <v>0</v>
      </c>
      <c r="F440" s="136">
        <v>360.42</v>
      </c>
      <c r="G440" s="136">
        <v>0</v>
      </c>
    </row>
    <row r="441" spans="3:7" ht="12.75">
      <c r="C441" s="138" t="s">
        <v>158</v>
      </c>
      <c r="D441" s="131" t="s">
        <v>22</v>
      </c>
      <c r="E441" s="137">
        <v>0</v>
      </c>
      <c r="F441" s="137">
        <v>349.28</v>
      </c>
      <c r="G441" s="137">
        <v>0</v>
      </c>
    </row>
    <row r="442" spans="3:7" ht="12.75">
      <c r="C442" s="138" t="s">
        <v>159</v>
      </c>
      <c r="D442" s="131" t="s">
        <v>71</v>
      </c>
      <c r="E442" s="137">
        <v>0</v>
      </c>
      <c r="F442" s="137">
        <v>11.14</v>
      </c>
      <c r="G442" s="137">
        <v>0</v>
      </c>
    </row>
    <row r="443" spans="3:7" ht="12.75">
      <c r="C443" s="140" t="s">
        <v>150</v>
      </c>
      <c r="D443" s="135" t="s">
        <v>78</v>
      </c>
      <c r="E443" s="136">
        <v>0</v>
      </c>
      <c r="F443" s="136">
        <v>3048</v>
      </c>
      <c r="G443" s="136">
        <v>0</v>
      </c>
    </row>
    <row r="444" spans="3:7" ht="12.75">
      <c r="C444" s="138" t="s">
        <v>163</v>
      </c>
      <c r="D444" s="131" t="s">
        <v>79</v>
      </c>
      <c r="E444" s="137">
        <v>0</v>
      </c>
      <c r="F444" s="137">
        <v>3048</v>
      </c>
      <c r="G444" s="137">
        <v>0</v>
      </c>
    </row>
    <row r="445" spans="3:7" ht="12.75">
      <c r="C445" s="140" t="s">
        <v>211</v>
      </c>
      <c r="D445" s="135" t="s">
        <v>212</v>
      </c>
      <c r="E445" s="136">
        <v>0</v>
      </c>
      <c r="F445" s="136">
        <v>6607.84</v>
      </c>
      <c r="G445" s="136">
        <v>0</v>
      </c>
    </row>
    <row r="446" spans="3:7" ht="12.75">
      <c r="C446" s="138" t="s">
        <v>213</v>
      </c>
      <c r="D446" s="131" t="s">
        <v>212</v>
      </c>
      <c r="E446" s="137">
        <v>0</v>
      </c>
      <c r="F446" s="137">
        <v>6607.84</v>
      </c>
      <c r="G446" s="137">
        <v>0</v>
      </c>
    </row>
    <row r="447" spans="3:7" ht="12.75">
      <c r="C447" s="140" t="s">
        <v>152</v>
      </c>
      <c r="D447" s="135" t="s">
        <v>90</v>
      </c>
      <c r="E447" s="136">
        <v>0</v>
      </c>
      <c r="F447" s="136">
        <v>8643.74</v>
      </c>
      <c r="G447" s="136">
        <v>0</v>
      </c>
    </row>
    <row r="448" spans="3:7" ht="12.75">
      <c r="C448" s="138" t="s">
        <v>172</v>
      </c>
      <c r="D448" s="131" t="s">
        <v>93</v>
      </c>
      <c r="E448" s="137">
        <v>0</v>
      </c>
      <c r="F448" s="137">
        <v>8593.74</v>
      </c>
      <c r="G448" s="137">
        <v>0</v>
      </c>
    </row>
    <row r="449" spans="3:7" ht="12.75">
      <c r="C449" s="138" t="s">
        <v>175</v>
      </c>
      <c r="D449" s="131" t="s">
        <v>90</v>
      </c>
      <c r="E449" s="137">
        <v>0</v>
      </c>
      <c r="F449" s="137">
        <v>50</v>
      </c>
      <c r="G449" s="137">
        <v>0</v>
      </c>
    </row>
    <row r="450" spans="3:7" ht="12.75">
      <c r="C450" s="153" t="s">
        <v>290</v>
      </c>
      <c r="D450" s="154" t="s">
        <v>291</v>
      </c>
      <c r="E450" s="155">
        <v>3983</v>
      </c>
      <c r="F450" s="155">
        <v>0</v>
      </c>
      <c r="G450" s="155">
        <v>0</v>
      </c>
    </row>
    <row r="451" spans="3:7" ht="12.75">
      <c r="C451" s="156" t="s">
        <v>187</v>
      </c>
      <c r="D451" s="157" t="s">
        <v>291</v>
      </c>
      <c r="E451" s="158">
        <v>3983</v>
      </c>
      <c r="F451" s="158">
        <v>0</v>
      </c>
      <c r="G451" s="158">
        <v>0</v>
      </c>
    </row>
    <row r="452" spans="3:7" ht="12.75">
      <c r="C452" s="159" t="s">
        <v>292</v>
      </c>
      <c r="D452" s="160" t="s">
        <v>291</v>
      </c>
      <c r="E452" s="161">
        <v>3983</v>
      </c>
      <c r="F452" s="161">
        <v>0</v>
      </c>
      <c r="G452" s="161">
        <v>0</v>
      </c>
    </row>
    <row r="453" spans="3:7" ht="12.75">
      <c r="C453" s="147" t="s">
        <v>134</v>
      </c>
      <c r="D453" s="148" t="s">
        <v>135</v>
      </c>
      <c r="E453" s="149">
        <v>2655</v>
      </c>
      <c r="F453" s="149">
        <v>0</v>
      </c>
      <c r="G453" s="149">
        <v>0</v>
      </c>
    </row>
    <row r="454" spans="3:7" ht="12.75">
      <c r="C454" s="150" t="s">
        <v>189</v>
      </c>
      <c r="D454" s="151" t="s">
        <v>190</v>
      </c>
      <c r="E454" s="152">
        <v>2655</v>
      </c>
      <c r="F454" s="152">
        <v>0</v>
      </c>
      <c r="G454" s="152">
        <v>0</v>
      </c>
    </row>
    <row r="455" spans="3:7" ht="12.75">
      <c r="C455" s="140" t="s">
        <v>150</v>
      </c>
      <c r="D455" s="135" t="s">
        <v>78</v>
      </c>
      <c r="E455" s="136">
        <v>664</v>
      </c>
      <c r="F455" s="136">
        <v>0</v>
      </c>
      <c r="G455" s="136">
        <v>0</v>
      </c>
    </row>
    <row r="456" spans="3:7" ht="12.75">
      <c r="C456" s="138" t="s">
        <v>168</v>
      </c>
      <c r="D456" s="131" t="s">
        <v>85</v>
      </c>
      <c r="E456" s="137">
        <v>664</v>
      </c>
      <c r="F456" s="137">
        <v>0</v>
      </c>
      <c r="G456" s="137">
        <v>0</v>
      </c>
    </row>
    <row r="457" spans="3:7" ht="12.75">
      <c r="C457" s="140" t="s">
        <v>191</v>
      </c>
      <c r="D457" s="135" t="s">
        <v>104</v>
      </c>
      <c r="E457" s="136">
        <v>1991</v>
      </c>
      <c r="F457" s="136">
        <v>0</v>
      </c>
      <c r="G457" s="136">
        <v>0</v>
      </c>
    </row>
    <row r="458" spans="3:7" ht="12.75">
      <c r="C458" s="138" t="s">
        <v>293</v>
      </c>
      <c r="D458" s="131" t="s">
        <v>106</v>
      </c>
      <c r="E458" s="137">
        <v>1991</v>
      </c>
      <c r="F458" s="137">
        <v>0</v>
      </c>
      <c r="G458" s="137">
        <v>0</v>
      </c>
    </row>
    <row r="459" spans="3:7" ht="12.75">
      <c r="C459" s="147" t="s">
        <v>155</v>
      </c>
      <c r="D459" s="148" t="s">
        <v>156</v>
      </c>
      <c r="E459" s="149">
        <v>1328</v>
      </c>
      <c r="F459" s="149">
        <v>0</v>
      </c>
      <c r="G459" s="149">
        <v>0</v>
      </c>
    </row>
    <row r="460" spans="3:7" ht="12.75">
      <c r="C460" s="150" t="s">
        <v>181</v>
      </c>
      <c r="D460" s="151" t="s">
        <v>182</v>
      </c>
      <c r="E460" s="152">
        <v>1328</v>
      </c>
      <c r="F460" s="152">
        <v>0</v>
      </c>
      <c r="G460" s="152">
        <v>0</v>
      </c>
    </row>
    <row r="461" spans="3:7" ht="12.75">
      <c r="C461" s="140" t="s">
        <v>150</v>
      </c>
      <c r="D461" s="135" t="s">
        <v>78</v>
      </c>
      <c r="E461" s="136">
        <v>664</v>
      </c>
      <c r="F461" s="136">
        <v>0</v>
      </c>
      <c r="G461" s="136">
        <v>0</v>
      </c>
    </row>
    <row r="462" spans="3:7" ht="12.75">
      <c r="C462" s="138" t="s">
        <v>168</v>
      </c>
      <c r="D462" s="131" t="s">
        <v>85</v>
      </c>
      <c r="E462" s="137">
        <v>664</v>
      </c>
      <c r="F462" s="137">
        <v>0</v>
      </c>
      <c r="G462" s="137">
        <v>0</v>
      </c>
    </row>
    <row r="463" spans="3:7" ht="12.75">
      <c r="C463" s="140" t="s">
        <v>191</v>
      </c>
      <c r="D463" s="135" t="s">
        <v>104</v>
      </c>
      <c r="E463" s="136">
        <v>664</v>
      </c>
      <c r="F463" s="136">
        <v>0</v>
      </c>
      <c r="G463" s="136">
        <v>0</v>
      </c>
    </row>
    <row r="464" spans="3:7" ht="12.75">
      <c r="C464" s="138" t="s">
        <v>293</v>
      </c>
      <c r="D464" s="131" t="s">
        <v>106</v>
      </c>
      <c r="E464" s="137">
        <v>664</v>
      </c>
      <c r="F464" s="137">
        <v>0</v>
      </c>
      <c r="G464" s="137">
        <v>0</v>
      </c>
    </row>
    <row r="465" spans="3:7" ht="12.75">
      <c r="C465" s="153" t="s">
        <v>294</v>
      </c>
      <c r="D465" s="154" t="s">
        <v>295</v>
      </c>
      <c r="E465" s="155">
        <v>464529</v>
      </c>
      <c r="F465" s="155">
        <v>0</v>
      </c>
      <c r="G465" s="155">
        <v>0</v>
      </c>
    </row>
    <row r="466" spans="3:7" ht="12.75">
      <c r="C466" s="156" t="s">
        <v>209</v>
      </c>
      <c r="D466" s="157" t="s">
        <v>295</v>
      </c>
      <c r="E466" s="158">
        <v>464529</v>
      </c>
      <c r="F466" s="158">
        <v>0</v>
      </c>
      <c r="G466" s="158">
        <v>0</v>
      </c>
    </row>
    <row r="467" spans="3:7" ht="12.75">
      <c r="C467" s="159" t="s">
        <v>296</v>
      </c>
      <c r="D467" s="160" t="s">
        <v>295</v>
      </c>
      <c r="E467" s="161">
        <v>464529</v>
      </c>
      <c r="F467" s="161">
        <v>0</v>
      </c>
      <c r="G467" s="161">
        <v>0</v>
      </c>
    </row>
    <row r="468" spans="3:7" ht="12.75">
      <c r="C468" s="147" t="s">
        <v>134</v>
      </c>
      <c r="D468" s="148" t="s">
        <v>135</v>
      </c>
      <c r="E468" s="149">
        <v>132722</v>
      </c>
      <c r="F468" s="149">
        <v>0</v>
      </c>
      <c r="G468" s="149">
        <v>0</v>
      </c>
    </row>
    <row r="469" spans="3:7" ht="12.75">
      <c r="C469" s="150" t="s">
        <v>189</v>
      </c>
      <c r="D469" s="151" t="s">
        <v>190</v>
      </c>
      <c r="E469" s="152">
        <v>132722</v>
      </c>
      <c r="F469" s="152">
        <v>0</v>
      </c>
      <c r="G469" s="152">
        <v>0</v>
      </c>
    </row>
    <row r="470" spans="3:7" ht="12.75">
      <c r="C470" s="140" t="s">
        <v>150</v>
      </c>
      <c r="D470" s="135" t="s">
        <v>78</v>
      </c>
      <c r="E470" s="136">
        <v>19908</v>
      </c>
      <c r="F470" s="136">
        <v>0</v>
      </c>
      <c r="G470" s="136">
        <v>0</v>
      </c>
    </row>
    <row r="471" spans="3:7" ht="12.75">
      <c r="C471" s="138" t="s">
        <v>168</v>
      </c>
      <c r="D471" s="131" t="s">
        <v>85</v>
      </c>
      <c r="E471" s="137">
        <v>19908</v>
      </c>
      <c r="F471" s="137">
        <v>0</v>
      </c>
      <c r="G471" s="137">
        <v>0</v>
      </c>
    </row>
    <row r="472" spans="3:7" ht="12.75">
      <c r="C472" s="140" t="s">
        <v>297</v>
      </c>
      <c r="D472" s="135" t="s">
        <v>113</v>
      </c>
      <c r="E472" s="136">
        <v>112814</v>
      </c>
      <c r="F472" s="136">
        <v>0</v>
      </c>
      <c r="G472" s="136">
        <v>0</v>
      </c>
    </row>
    <row r="473" spans="3:7" ht="12.75">
      <c r="C473" s="138" t="s">
        <v>298</v>
      </c>
      <c r="D473" s="131" t="s">
        <v>113</v>
      </c>
      <c r="E473" s="137">
        <v>112814</v>
      </c>
      <c r="F473" s="137">
        <v>0</v>
      </c>
      <c r="G473" s="137">
        <v>0</v>
      </c>
    </row>
    <row r="474" spans="3:7" ht="12.75">
      <c r="C474" s="147" t="s">
        <v>155</v>
      </c>
      <c r="D474" s="148" t="s">
        <v>156</v>
      </c>
      <c r="E474" s="149">
        <v>331807</v>
      </c>
      <c r="F474" s="149">
        <v>0</v>
      </c>
      <c r="G474" s="149">
        <v>0</v>
      </c>
    </row>
    <row r="475" spans="3:7" ht="12.75">
      <c r="C475" s="150" t="s">
        <v>181</v>
      </c>
      <c r="D475" s="151" t="s">
        <v>182</v>
      </c>
      <c r="E475" s="152">
        <v>331807</v>
      </c>
      <c r="F475" s="152">
        <v>0</v>
      </c>
      <c r="G475" s="152">
        <v>0</v>
      </c>
    </row>
    <row r="476" spans="3:7" ht="12.75">
      <c r="C476" s="140" t="s">
        <v>297</v>
      </c>
      <c r="D476" s="135" t="s">
        <v>113</v>
      </c>
      <c r="E476" s="136">
        <v>331807</v>
      </c>
      <c r="F476" s="136">
        <v>0</v>
      </c>
      <c r="G476" s="136">
        <v>0</v>
      </c>
    </row>
    <row r="477" spans="3:7" ht="12.75">
      <c r="C477" s="138" t="s">
        <v>298</v>
      </c>
      <c r="D477" s="131" t="s">
        <v>113</v>
      </c>
      <c r="E477" s="137">
        <v>331807</v>
      </c>
      <c r="F477" s="137">
        <v>0</v>
      </c>
      <c r="G477" s="137">
        <v>0</v>
      </c>
    </row>
    <row r="478" spans="3:7" ht="12.75">
      <c r="C478" s="153" t="s">
        <v>299</v>
      </c>
      <c r="D478" s="154" t="s">
        <v>300</v>
      </c>
      <c r="E478" s="155">
        <v>3319</v>
      </c>
      <c r="F478" s="155">
        <v>2383.37</v>
      </c>
      <c r="G478" s="155">
        <v>71.80988249472733</v>
      </c>
    </row>
    <row r="479" spans="3:7" ht="12.75">
      <c r="C479" s="156" t="s">
        <v>216</v>
      </c>
      <c r="D479" s="157" t="s">
        <v>300</v>
      </c>
      <c r="E479" s="158">
        <v>3319</v>
      </c>
      <c r="F479" s="158">
        <v>2383.37</v>
      </c>
      <c r="G479" s="158">
        <v>71.80988249472733</v>
      </c>
    </row>
    <row r="480" spans="3:7" ht="12.75">
      <c r="C480" s="159" t="s">
        <v>301</v>
      </c>
      <c r="D480" s="160" t="s">
        <v>300</v>
      </c>
      <c r="E480" s="161">
        <v>3319</v>
      </c>
      <c r="F480" s="161">
        <v>2383.37</v>
      </c>
      <c r="G480" s="161">
        <v>71.80988249472733</v>
      </c>
    </row>
    <row r="481" spans="3:7" ht="12.75">
      <c r="C481" s="147" t="s">
        <v>134</v>
      </c>
      <c r="D481" s="148" t="s">
        <v>135</v>
      </c>
      <c r="E481" s="149">
        <v>1328</v>
      </c>
      <c r="F481" s="149">
        <v>982.27</v>
      </c>
      <c r="G481" s="149">
        <v>73.96611445783132</v>
      </c>
    </row>
    <row r="482" spans="3:7" ht="12.75">
      <c r="C482" s="150" t="s">
        <v>189</v>
      </c>
      <c r="D482" s="151" t="s">
        <v>190</v>
      </c>
      <c r="E482" s="152">
        <v>1328</v>
      </c>
      <c r="F482" s="152">
        <v>982.27</v>
      </c>
      <c r="G482" s="152">
        <v>73.96611445783132</v>
      </c>
    </row>
    <row r="483" spans="3:7" ht="12.75">
      <c r="C483" s="140" t="s">
        <v>191</v>
      </c>
      <c r="D483" s="135" t="s">
        <v>104</v>
      </c>
      <c r="E483" s="136">
        <v>664</v>
      </c>
      <c r="F483" s="136">
        <v>664</v>
      </c>
      <c r="G483" s="136">
        <v>100</v>
      </c>
    </row>
    <row r="484" spans="3:7" ht="12.75">
      <c r="C484" s="138" t="s">
        <v>302</v>
      </c>
      <c r="D484" s="131" t="s">
        <v>303</v>
      </c>
      <c r="E484" s="137">
        <v>664</v>
      </c>
      <c r="F484" s="137">
        <v>664</v>
      </c>
      <c r="G484" s="137">
        <v>100</v>
      </c>
    </row>
    <row r="485" spans="3:7" ht="12.75">
      <c r="C485" s="140" t="s">
        <v>304</v>
      </c>
      <c r="D485" s="135" t="s">
        <v>110</v>
      </c>
      <c r="E485" s="136">
        <v>664</v>
      </c>
      <c r="F485" s="136">
        <v>318.27</v>
      </c>
      <c r="G485" s="136">
        <v>47.93222891566265</v>
      </c>
    </row>
    <row r="486" spans="3:7" ht="12.75">
      <c r="C486" s="138" t="s">
        <v>305</v>
      </c>
      <c r="D486" s="131" t="s">
        <v>306</v>
      </c>
      <c r="E486" s="137">
        <v>664</v>
      </c>
      <c r="F486" s="137">
        <v>318.27</v>
      </c>
      <c r="G486" s="137">
        <v>47.93222891566265</v>
      </c>
    </row>
    <row r="487" spans="3:7" ht="12.75">
      <c r="C487" s="147" t="s">
        <v>155</v>
      </c>
      <c r="D487" s="148" t="s">
        <v>156</v>
      </c>
      <c r="E487" s="149">
        <v>1991</v>
      </c>
      <c r="F487" s="149">
        <v>1401.1</v>
      </c>
      <c r="G487" s="149">
        <v>70.37167252636866</v>
      </c>
    </row>
    <row r="488" spans="3:7" ht="12.75">
      <c r="C488" s="150" t="s">
        <v>181</v>
      </c>
      <c r="D488" s="151" t="s">
        <v>182</v>
      </c>
      <c r="E488" s="152">
        <v>1991</v>
      </c>
      <c r="F488" s="152">
        <v>1401.1</v>
      </c>
      <c r="G488" s="152">
        <v>70.37167252636866</v>
      </c>
    </row>
    <row r="489" spans="3:7" ht="12.75">
      <c r="C489" s="140" t="s">
        <v>191</v>
      </c>
      <c r="D489" s="135" t="s">
        <v>104</v>
      </c>
      <c r="E489" s="136">
        <v>1327</v>
      </c>
      <c r="F489" s="136">
        <v>1401.1</v>
      </c>
      <c r="G489" s="136">
        <v>105.58402411454408</v>
      </c>
    </row>
    <row r="490" spans="3:7" ht="12.75">
      <c r="C490" s="138" t="s">
        <v>302</v>
      </c>
      <c r="D490" s="131" t="s">
        <v>303</v>
      </c>
      <c r="E490" s="137">
        <v>1327</v>
      </c>
      <c r="F490" s="137">
        <v>1401.1</v>
      </c>
      <c r="G490" s="137">
        <v>105.58402411454408</v>
      </c>
    </row>
    <row r="491" spans="3:7" ht="12.75">
      <c r="C491" s="140" t="s">
        <v>304</v>
      </c>
      <c r="D491" s="135" t="s">
        <v>110</v>
      </c>
      <c r="E491" s="136">
        <v>664</v>
      </c>
      <c r="F491" s="136">
        <v>0</v>
      </c>
      <c r="G491" s="136">
        <v>0</v>
      </c>
    </row>
    <row r="492" spans="3:7" ht="12.75">
      <c r="C492" s="138" t="s">
        <v>305</v>
      </c>
      <c r="D492" s="131" t="s">
        <v>306</v>
      </c>
      <c r="E492" s="137">
        <v>664</v>
      </c>
      <c r="F492" s="137">
        <v>0</v>
      </c>
      <c r="G492" s="137">
        <v>0</v>
      </c>
    </row>
    <row r="493" spans="3:7" ht="25.5">
      <c r="C493" s="153" t="s">
        <v>307</v>
      </c>
      <c r="D493" s="154" t="s">
        <v>308</v>
      </c>
      <c r="E493" s="155">
        <v>66228</v>
      </c>
      <c r="F493" s="155">
        <v>0</v>
      </c>
      <c r="G493" s="155">
        <v>0</v>
      </c>
    </row>
    <row r="494" spans="3:7" ht="25.5">
      <c r="C494" s="156" t="s">
        <v>132</v>
      </c>
      <c r="D494" s="157" t="s">
        <v>308</v>
      </c>
      <c r="E494" s="158">
        <v>66228</v>
      </c>
      <c r="F494" s="158">
        <v>0</v>
      </c>
      <c r="G494" s="158">
        <v>0</v>
      </c>
    </row>
    <row r="495" spans="3:7" ht="25.5">
      <c r="C495" s="159" t="s">
        <v>309</v>
      </c>
      <c r="D495" s="160" t="s">
        <v>308</v>
      </c>
      <c r="E495" s="161">
        <v>66228</v>
      </c>
      <c r="F495" s="161">
        <v>0</v>
      </c>
      <c r="G495" s="161">
        <v>0</v>
      </c>
    </row>
    <row r="496" spans="3:7" ht="12.75">
      <c r="C496" s="147" t="s">
        <v>134</v>
      </c>
      <c r="D496" s="148" t="s">
        <v>135</v>
      </c>
      <c r="E496" s="149">
        <v>19908</v>
      </c>
      <c r="F496" s="149">
        <v>0</v>
      </c>
      <c r="G496" s="149">
        <v>0</v>
      </c>
    </row>
    <row r="497" spans="3:7" ht="12.75">
      <c r="C497" s="150" t="s">
        <v>136</v>
      </c>
      <c r="D497" s="151" t="s">
        <v>137</v>
      </c>
      <c r="E497" s="152">
        <v>19908</v>
      </c>
      <c r="F497" s="152">
        <v>0</v>
      </c>
      <c r="G497" s="152">
        <v>0</v>
      </c>
    </row>
    <row r="498" spans="3:7" ht="12.75">
      <c r="C498" s="140" t="s">
        <v>150</v>
      </c>
      <c r="D498" s="135" t="s">
        <v>78</v>
      </c>
      <c r="E498" s="136">
        <v>19908</v>
      </c>
      <c r="F498" s="136">
        <v>0</v>
      </c>
      <c r="G498" s="136">
        <v>0</v>
      </c>
    </row>
    <row r="499" spans="3:7" ht="12.75">
      <c r="C499" s="138" t="s">
        <v>168</v>
      </c>
      <c r="D499" s="131" t="s">
        <v>85</v>
      </c>
      <c r="E499" s="137">
        <v>19908</v>
      </c>
      <c r="F499" s="137">
        <v>0</v>
      </c>
      <c r="G499" s="137">
        <v>0</v>
      </c>
    </row>
    <row r="500" spans="3:7" ht="12.75">
      <c r="C500" s="147" t="s">
        <v>155</v>
      </c>
      <c r="D500" s="148" t="s">
        <v>156</v>
      </c>
      <c r="E500" s="149">
        <v>46320</v>
      </c>
      <c r="F500" s="149">
        <v>0</v>
      </c>
      <c r="G500" s="149">
        <v>0</v>
      </c>
    </row>
    <row r="501" spans="3:7" ht="12.75">
      <c r="C501" s="150" t="s">
        <v>157</v>
      </c>
      <c r="D501" s="151" t="s">
        <v>156</v>
      </c>
      <c r="E501" s="152">
        <v>46320</v>
      </c>
      <c r="F501" s="152">
        <v>0</v>
      </c>
      <c r="G501" s="152">
        <v>0</v>
      </c>
    </row>
    <row r="502" spans="3:7" ht="12.75">
      <c r="C502" s="140" t="s">
        <v>150</v>
      </c>
      <c r="D502" s="135" t="s">
        <v>78</v>
      </c>
      <c r="E502" s="136">
        <v>46320</v>
      </c>
      <c r="F502" s="136">
        <v>0</v>
      </c>
      <c r="G502" s="136">
        <v>0</v>
      </c>
    </row>
    <row r="503" spans="3:7" ht="12.75">
      <c r="C503" s="138" t="s">
        <v>168</v>
      </c>
      <c r="D503" s="131" t="s">
        <v>85</v>
      </c>
      <c r="E503" s="137">
        <v>46320</v>
      </c>
      <c r="F503" s="137">
        <v>0</v>
      </c>
      <c r="G503" s="137">
        <v>0</v>
      </c>
    </row>
    <row r="504" spans="3:7" ht="12.75">
      <c r="C504" s="153" t="s">
        <v>310</v>
      </c>
      <c r="D504" s="154" t="s">
        <v>311</v>
      </c>
      <c r="E504" s="155">
        <v>4644</v>
      </c>
      <c r="F504" s="155">
        <v>2056.07</v>
      </c>
      <c r="G504" s="155">
        <v>44.27368647717485</v>
      </c>
    </row>
    <row r="505" spans="3:7" ht="12.75">
      <c r="C505" s="156" t="s">
        <v>187</v>
      </c>
      <c r="D505" s="157" t="s">
        <v>311</v>
      </c>
      <c r="E505" s="158">
        <v>4644</v>
      </c>
      <c r="F505" s="158">
        <v>2056.07</v>
      </c>
      <c r="G505" s="158">
        <v>44.27368647717485</v>
      </c>
    </row>
    <row r="506" spans="3:7" ht="12.75">
      <c r="C506" s="159" t="s">
        <v>312</v>
      </c>
      <c r="D506" s="160" t="s">
        <v>311</v>
      </c>
      <c r="E506" s="161">
        <v>4644</v>
      </c>
      <c r="F506" s="161">
        <v>2056.07</v>
      </c>
      <c r="G506" s="161">
        <v>44.27368647717485</v>
      </c>
    </row>
    <row r="507" spans="3:7" ht="12.75">
      <c r="C507" s="147" t="s">
        <v>134</v>
      </c>
      <c r="D507" s="148" t="s">
        <v>135</v>
      </c>
      <c r="E507" s="149">
        <v>2654</v>
      </c>
      <c r="F507" s="149">
        <v>597.07</v>
      </c>
      <c r="G507" s="149">
        <v>22.49698568198945</v>
      </c>
    </row>
    <row r="508" spans="3:7" ht="12.75">
      <c r="C508" s="150" t="s">
        <v>136</v>
      </c>
      <c r="D508" s="151" t="s">
        <v>137</v>
      </c>
      <c r="E508" s="152">
        <v>2654</v>
      </c>
      <c r="F508" s="152">
        <v>597.07</v>
      </c>
      <c r="G508" s="152">
        <v>22.49698568198945</v>
      </c>
    </row>
    <row r="509" spans="3:7" ht="12.75">
      <c r="C509" s="140" t="s">
        <v>148</v>
      </c>
      <c r="D509" s="135" t="s">
        <v>72</v>
      </c>
      <c r="E509" s="136">
        <v>66</v>
      </c>
      <c r="F509" s="136">
        <v>0</v>
      </c>
      <c r="G509" s="136">
        <v>0</v>
      </c>
    </row>
    <row r="510" spans="3:7" ht="12.75">
      <c r="C510" s="138" t="s">
        <v>160</v>
      </c>
      <c r="D510" s="131" t="s">
        <v>74</v>
      </c>
      <c r="E510" s="137">
        <v>66</v>
      </c>
      <c r="F510" s="137">
        <v>0</v>
      </c>
      <c r="G510" s="137">
        <v>0</v>
      </c>
    </row>
    <row r="511" spans="3:7" ht="12.75">
      <c r="C511" s="140" t="s">
        <v>150</v>
      </c>
      <c r="D511" s="135" t="s">
        <v>78</v>
      </c>
      <c r="E511" s="136">
        <v>332</v>
      </c>
      <c r="F511" s="136">
        <v>0</v>
      </c>
      <c r="G511" s="136">
        <v>0</v>
      </c>
    </row>
    <row r="512" spans="3:7" ht="12.75">
      <c r="C512" s="138" t="s">
        <v>170</v>
      </c>
      <c r="D512" s="131" t="s">
        <v>87</v>
      </c>
      <c r="E512" s="137">
        <v>332</v>
      </c>
      <c r="F512" s="137">
        <v>0</v>
      </c>
      <c r="G512" s="137">
        <v>0</v>
      </c>
    </row>
    <row r="513" spans="3:7" ht="12.75">
      <c r="C513" s="140" t="s">
        <v>152</v>
      </c>
      <c r="D513" s="135" t="s">
        <v>90</v>
      </c>
      <c r="E513" s="136">
        <v>2256</v>
      </c>
      <c r="F513" s="136">
        <v>597.07</v>
      </c>
      <c r="G513" s="136">
        <v>26.46586879432624</v>
      </c>
    </row>
    <row r="514" spans="3:7" ht="12.75">
      <c r="C514" s="138" t="s">
        <v>172</v>
      </c>
      <c r="D514" s="131" t="s">
        <v>93</v>
      </c>
      <c r="E514" s="137">
        <v>1327</v>
      </c>
      <c r="F514" s="137">
        <v>537.07</v>
      </c>
      <c r="G514" s="137">
        <v>40.47249434815373</v>
      </c>
    </row>
    <row r="515" spans="3:7" ht="12.75">
      <c r="C515" s="138" t="s">
        <v>175</v>
      </c>
      <c r="D515" s="131" t="s">
        <v>90</v>
      </c>
      <c r="E515" s="137">
        <v>929</v>
      </c>
      <c r="F515" s="137">
        <v>60</v>
      </c>
      <c r="G515" s="137">
        <v>6.458557588805167</v>
      </c>
    </row>
    <row r="516" spans="3:7" ht="12.75">
      <c r="C516" s="147" t="s">
        <v>155</v>
      </c>
      <c r="D516" s="148" t="s">
        <v>156</v>
      </c>
      <c r="E516" s="149">
        <v>1990</v>
      </c>
      <c r="F516" s="149">
        <v>1459</v>
      </c>
      <c r="G516" s="149">
        <v>73.31658291457286</v>
      </c>
    </row>
    <row r="517" spans="3:7" ht="12.75">
      <c r="C517" s="150" t="s">
        <v>157</v>
      </c>
      <c r="D517" s="151" t="s">
        <v>156</v>
      </c>
      <c r="E517" s="152">
        <v>1990</v>
      </c>
      <c r="F517" s="152">
        <v>1459</v>
      </c>
      <c r="G517" s="152">
        <v>73.31658291457286</v>
      </c>
    </row>
    <row r="518" spans="3:7" ht="12.75">
      <c r="C518" s="140" t="s">
        <v>148</v>
      </c>
      <c r="D518" s="135" t="s">
        <v>72</v>
      </c>
      <c r="E518" s="136">
        <v>133</v>
      </c>
      <c r="F518" s="136">
        <v>0</v>
      </c>
      <c r="G518" s="136">
        <v>0</v>
      </c>
    </row>
    <row r="519" spans="3:7" ht="12.75">
      <c r="C519" s="138" t="s">
        <v>160</v>
      </c>
      <c r="D519" s="131" t="s">
        <v>74</v>
      </c>
      <c r="E519" s="137">
        <v>133</v>
      </c>
      <c r="F519" s="137">
        <v>0</v>
      </c>
      <c r="G519" s="137">
        <v>0</v>
      </c>
    </row>
    <row r="520" spans="3:7" ht="12.75">
      <c r="C520" s="140" t="s">
        <v>150</v>
      </c>
      <c r="D520" s="135" t="s">
        <v>78</v>
      </c>
      <c r="E520" s="136">
        <v>1857</v>
      </c>
      <c r="F520" s="136">
        <v>1459</v>
      </c>
      <c r="G520" s="136">
        <v>78.56758212170168</v>
      </c>
    </row>
    <row r="521" spans="3:7" ht="12.75">
      <c r="C521" s="138" t="s">
        <v>151</v>
      </c>
      <c r="D521" s="131" t="s">
        <v>81</v>
      </c>
      <c r="E521" s="137">
        <v>199</v>
      </c>
      <c r="F521" s="137">
        <v>0</v>
      </c>
      <c r="G521" s="137">
        <v>0</v>
      </c>
    </row>
    <row r="522" spans="3:7" ht="12.75">
      <c r="C522" s="138" t="s">
        <v>168</v>
      </c>
      <c r="D522" s="131" t="s">
        <v>85</v>
      </c>
      <c r="E522" s="137">
        <v>929</v>
      </c>
      <c r="F522" s="137">
        <v>929</v>
      </c>
      <c r="G522" s="137">
        <v>100</v>
      </c>
    </row>
    <row r="523" spans="3:7" ht="12.75">
      <c r="C523" s="138" t="s">
        <v>170</v>
      </c>
      <c r="D523" s="131" t="s">
        <v>87</v>
      </c>
      <c r="E523" s="137">
        <v>729</v>
      </c>
      <c r="F523" s="137">
        <v>530</v>
      </c>
      <c r="G523" s="137">
        <v>72.70233196159123</v>
      </c>
    </row>
    <row r="524" spans="3:7" ht="12.75">
      <c r="C524" s="153" t="s">
        <v>313</v>
      </c>
      <c r="D524" s="154" t="s">
        <v>314</v>
      </c>
      <c r="E524" s="155">
        <v>3319</v>
      </c>
      <c r="F524" s="155">
        <v>2487</v>
      </c>
      <c r="G524" s="155">
        <v>74.9322084965351</v>
      </c>
    </row>
    <row r="525" spans="3:7" ht="12.75">
      <c r="C525" s="156" t="s">
        <v>205</v>
      </c>
      <c r="D525" s="157" t="s">
        <v>314</v>
      </c>
      <c r="E525" s="158">
        <v>3319</v>
      </c>
      <c r="F525" s="158">
        <v>2487</v>
      </c>
      <c r="G525" s="158">
        <v>74.9322084965351</v>
      </c>
    </row>
    <row r="526" spans="3:7" ht="12.75">
      <c r="C526" s="159" t="s">
        <v>315</v>
      </c>
      <c r="D526" s="160" t="s">
        <v>314</v>
      </c>
      <c r="E526" s="161">
        <v>3319</v>
      </c>
      <c r="F526" s="161">
        <v>2487</v>
      </c>
      <c r="G526" s="161">
        <v>74.9322084965351</v>
      </c>
    </row>
    <row r="527" spans="3:7" ht="12.75">
      <c r="C527" s="147" t="s">
        <v>134</v>
      </c>
      <c r="D527" s="148" t="s">
        <v>135</v>
      </c>
      <c r="E527" s="149">
        <v>1991</v>
      </c>
      <c r="F527" s="149">
        <v>1292</v>
      </c>
      <c r="G527" s="149">
        <v>64.89201406328478</v>
      </c>
    </row>
    <row r="528" spans="3:7" ht="12.75">
      <c r="C528" s="150" t="s">
        <v>136</v>
      </c>
      <c r="D528" s="151" t="s">
        <v>137</v>
      </c>
      <c r="E528" s="152">
        <v>1991</v>
      </c>
      <c r="F528" s="152">
        <v>1292</v>
      </c>
      <c r="G528" s="152">
        <v>64.89201406328478</v>
      </c>
    </row>
    <row r="529" spans="3:7" ht="12.75">
      <c r="C529" s="140" t="s">
        <v>148</v>
      </c>
      <c r="D529" s="135" t="s">
        <v>72</v>
      </c>
      <c r="E529" s="136">
        <v>133</v>
      </c>
      <c r="F529" s="136">
        <v>0</v>
      </c>
      <c r="G529" s="136">
        <v>0</v>
      </c>
    </row>
    <row r="530" spans="3:7" ht="12.75">
      <c r="C530" s="138" t="s">
        <v>160</v>
      </c>
      <c r="D530" s="131" t="s">
        <v>74</v>
      </c>
      <c r="E530" s="137">
        <v>133</v>
      </c>
      <c r="F530" s="137">
        <v>0</v>
      </c>
      <c r="G530" s="137">
        <v>0</v>
      </c>
    </row>
    <row r="531" spans="3:7" ht="12.75">
      <c r="C531" s="140" t="s">
        <v>150</v>
      </c>
      <c r="D531" s="135" t="s">
        <v>78</v>
      </c>
      <c r="E531" s="136">
        <v>531</v>
      </c>
      <c r="F531" s="136">
        <v>332</v>
      </c>
      <c r="G531" s="136">
        <v>62.52354048964219</v>
      </c>
    </row>
    <row r="532" spans="3:7" ht="12.75">
      <c r="C532" s="138" t="s">
        <v>170</v>
      </c>
      <c r="D532" s="131" t="s">
        <v>87</v>
      </c>
      <c r="E532" s="137">
        <v>531</v>
      </c>
      <c r="F532" s="137">
        <v>332</v>
      </c>
      <c r="G532" s="137">
        <v>62.52354048964219</v>
      </c>
    </row>
    <row r="533" spans="3:7" ht="12.75">
      <c r="C533" s="140" t="s">
        <v>152</v>
      </c>
      <c r="D533" s="135" t="s">
        <v>90</v>
      </c>
      <c r="E533" s="136">
        <v>1327</v>
      </c>
      <c r="F533" s="136">
        <v>960</v>
      </c>
      <c r="G533" s="136">
        <v>72.34363225320271</v>
      </c>
    </row>
    <row r="534" spans="3:7" ht="12.75">
      <c r="C534" s="138" t="s">
        <v>172</v>
      </c>
      <c r="D534" s="131" t="s">
        <v>93</v>
      </c>
      <c r="E534" s="137">
        <v>1062</v>
      </c>
      <c r="F534" s="137">
        <v>960</v>
      </c>
      <c r="G534" s="137">
        <v>90.3954802259887</v>
      </c>
    </row>
    <row r="535" spans="3:7" ht="12.75">
      <c r="C535" s="138" t="s">
        <v>175</v>
      </c>
      <c r="D535" s="131" t="s">
        <v>90</v>
      </c>
      <c r="E535" s="137">
        <v>265</v>
      </c>
      <c r="F535" s="137">
        <v>0</v>
      </c>
      <c r="G535" s="137">
        <v>0</v>
      </c>
    </row>
    <row r="536" spans="3:7" ht="12.75">
      <c r="C536" s="147" t="s">
        <v>155</v>
      </c>
      <c r="D536" s="148" t="s">
        <v>156</v>
      </c>
      <c r="E536" s="149">
        <v>1328</v>
      </c>
      <c r="F536" s="149">
        <v>1195</v>
      </c>
      <c r="G536" s="149">
        <v>89.98493975903614</v>
      </c>
    </row>
    <row r="537" spans="3:7" ht="12.75">
      <c r="C537" s="150" t="s">
        <v>157</v>
      </c>
      <c r="D537" s="151" t="s">
        <v>156</v>
      </c>
      <c r="E537" s="152">
        <v>1328</v>
      </c>
      <c r="F537" s="152">
        <v>1195</v>
      </c>
      <c r="G537" s="152">
        <v>89.98493975903614</v>
      </c>
    </row>
    <row r="538" spans="3:7" ht="12.75">
      <c r="C538" s="140" t="s">
        <v>150</v>
      </c>
      <c r="D538" s="135" t="s">
        <v>78</v>
      </c>
      <c r="E538" s="136">
        <v>1328</v>
      </c>
      <c r="F538" s="136">
        <v>1195</v>
      </c>
      <c r="G538" s="136">
        <v>89.98493975903614</v>
      </c>
    </row>
    <row r="539" spans="3:7" ht="12.75">
      <c r="C539" s="138" t="s">
        <v>151</v>
      </c>
      <c r="D539" s="131" t="s">
        <v>81</v>
      </c>
      <c r="E539" s="137">
        <v>133</v>
      </c>
      <c r="F539" s="137">
        <v>0</v>
      </c>
      <c r="G539" s="137">
        <v>0</v>
      </c>
    </row>
    <row r="540" spans="3:7" ht="12.75">
      <c r="C540" s="138" t="s">
        <v>168</v>
      </c>
      <c r="D540" s="131" t="s">
        <v>85</v>
      </c>
      <c r="E540" s="137">
        <v>398</v>
      </c>
      <c r="F540" s="137">
        <v>398</v>
      </c>
      <c r="G540" s="137">
        <v>100</v>
      </c>
    </row>
    <row r="541" spans="3:7" ht="12.75">
      <c r="C541" s="138" t="s">
        <v>170</v>
      </c>
      <c r="D541" s="131" t="s">
        <v>87</v>
      </c>
      <c r="E541" s="137">
        <v>797</v>
      </c>
      <c r="F541" s="137">
        <v>797</v>
      </c>
      <c r="G541" s="137">
        <v>100</v>
      </c>
    </row>
    <row r="542" spans="3:7" ht="12.75">
      <c r="C542" s="153" t="s">
        <v>316</v>
      </c>
      <c r="D542" s="154" t="s">
        <v>317</v>
      </c>
      <c r="E542" s="155">
        <v>5706</v>
      </c>
      <c r="F542" s="155">
        <v>2791.58</v>
      </c>
      <c r="G542" s="155">
        <v>48.9235892043463</v>
      </c>
    </row>
    <row r="543" spans="3:7" ht="12.75">
      <c r="C543" s="156" t="s">
        <v>209</v>
      </c>
      <c r="D543" s="157" t="s">
        <v>317</v>
      </c>
      <c r="E543" s="158">
        <v>5706</v>
      </c>
      <c r="F543" s="158">
        <v>2791.58</v>
      </c>
      <c r="G543" s="158">
        <v>48.9235892043463</v>
      </c>
    </row>
    <row r="544" spans="3:7" ht="12.75">
      <c r="C544" s="159" t="s">
        <v>318</v>
      </c>
      <c r="D544" s="160" t="s">
        <v>317</v>
      </c>
      <c r="E544" s="161">
        <v>5706</v>
      </c>
      <c r="F544" s="161">
        <v>2791.58</v>
      </c>
      <c r="G544" s="161">
        <v>48.9235892043463</v>
      </c>
    </row>
    <row r="545" spans="3:7" ht="12.75">
      <c r="C545" s="147" t="s">
        <v>134</v>
      </c>
      <c r="D545" s="148" t="s">
        <v>135</v>
      </c>
      <c r="E545" s="149">
        <v>4645</v>
      </c>
      <c r="F545" s="149">
        <v>2303.95</v>
      </c>
      <c r="G545" s="149">
        <v>49.60064585575888</v>
      </c>
    </row>
    <row r="546" spans="3:7" ht="12.75">
      <c r="C546" s="150" t="s">
        <v>136</v>
      </c>
      <c r="D546" s="151" t="s">
        <v>137</v>
      </c>
      <c r="E546" s="152">
        <v>4114</v>
      </c>
      <c r="F546" s="152">
        <v>2252.41</v>
      </c>
      <c r="G546" s="152">
        <v>54.74987846378221</v>
      </c>
    </row>
    <row r="547" spans="3:7" ht="12.75">
      <c r="C547" s="140" t="s">
        <v>145</v>
      </c>
      <c r="D547" s="135" t="s">
        <v>21</v>
      </c>
      <c r="E547" s="136">
        <v>398</v>
      </c>
      <c r="F547" s="136">
        <v>0</v>
      </c>
      <c r="G547" s="136">
        <v>0</v>
      </c>
    </row>
    <row r="548" spans="3:7" ht="12.75">
      <c r="C548" s="138" t="s">
        <v>147</v>
      </c>
      <c r="D548" s="131" t="s">
        <v>70</v>
      </c>
      <c r="E548" s="137">
        <v>398</v>
      </c>
      <c r="F548" s="137">
        <v>0</v>
      </c>
      <c r="G548" s="137">
        <v>0</v>
      </c>
    </row>
    <row r="549" spans="3:7" ht="12.75">
      <c r="C549" s="140" t="s">
        <v>150</v>
      </c>
      <c r="D549" s="135" t="s">
        <v>78</v>
      </c>
      <c r="E549" s="136">
        <v>3451</v>
      </c>
      <c r="F549" s="136">
        <v>1988.73</v>
      </c>
      <c r="G549" s="136">
        <v>57.62764416111272</v>
      </c>
    </row>
    <row r="550" spans="3:7" ht="12.75">
      <c r="C550" s="138" t="s">
        <v>168</v>
      </c>
      <c r="D550" s="131" t="s">
        <v>85</v>
      </c>
      <c r="E550" s="137">
        <v>2389</v>
      </c>
      <c r="F550" s="137">
        <v>1801.23</v>
      </c>
      <c r="G550" s="137">
        <v>75.39681875261616</v>
      </c>
    </row>
    <row r="551" spans="3:7" ht="12.75">
      <c r="C551" s="138" t="s">
        <v>170</v>
      </c>
      <c r="D551" s="131" t="s">
        <v>87</v>
      </c>
      <c r="E551" s="137">
        <v>1062</v>
      </c>
      <c r="F551" s="137">
        <v>187.5</v>
      </c>
      <c r="G551" s="137">
        <v>17.65536723163842</v>
      </c>
    </row>
    <row r="552" spans="3:7" ht="12.75">
      <c r="C552" s="140" t="s">
        <v>152</v>
      </c>
      <c r="D552" s="135" t="s">
        <v>90</v>
      </c>
      <c r="E552" s="136">
        <v>265</v>
      </c>
      <c r="F552" s="136">
        <v>263.68</v>
      </c>
      <c r="G552" s="136">
        <v>99.50188679245284</v>
      </c>
    </row>
    <row r="553" spans="3:7" ht="12.75">
      <c r="C553" s="138" t="s">
        <v>175</v>
      </c>
      <c r="D553" s="131" t="s">
        <v>90</v>
      </c>
      <c r="E553" s="137">
        <v>265</v>
      </c>
      <c r="F553" s="137">
        <v>263.68</v>
      </c>
      <c r="G553" s="137">
        <v>99.50188679245284</v>
      </c>
    </row>
    <row r="554" spans="3:7" ht="12.75">
      <c r="C554" s="150" t="s">
        <v>189</v>
      </c>
      <c r="D554" s="151" t="s">
        <v>190</v>
      </c>
      <c r="E554" s="152">
        <v>531</v>
      </c>
      <c r="F554" s="152">
        <v>51.54</v>
      </c>
      <c r="G554" s="152">
        <v>9.706214689265536</v>
      </c>
    </row>
    <row r="555" spans="3:7" ht="12.75">
      <c r="C555" s="140" t="s">
        <v>191</v>
      </c>
      <c r="D555" s="135" t="s">
        <v>104</v>
      </c>
      <c r="E555" s="136">
        <v>531</v>
      </c>
      <c r="F555" s="136">
        <v>51.54</v>
      </c>
      <c r="G555" s="136">
        <v>9.706214689265536</v>
      </c>
    </row>
    <row r="556" spans="3:7" ht="12.75">
      <c r="C556" s="138" t="s">
        <v>192</v>
      </c>
      <c r="D556" s="131" t="s">
        <v>107</v>
      </c>
      <c r="E556" s="137">
        <v>531</v>
      </c>
      <c r="F556" s="137">
        <v>51.54</v>
      </c>
      <c r="G556" s="137">
        <v>9.706214689265536</v>
      </c>
    </row>
    <row r="557" spans="3:7" ht="12.75">
      <c r="C557" s="147" t="s">
        <v>155</v>
      </c>
      <c r="D557" s="148" t="s">
        <v>156</v>
      </c>
      <c r="E557" s="149">
        <v>1061</v>
      </c>
      <c r="F557" s="149">
        <v>487.63</v>
      </c>
      <c r="G557" s="149">
        <v>45.95947219604147</v>
      </c>
    </row>
    <row r="558" spans="3:7" ht="12.75">
      <c r="C558" s="150" t="s">
        <v>157</v>
      </c>
      <c r="D558" s="151" t="s">
        <v>156</v>
      </c>
      <c r="E558" s="152">
        <v>1061</v>
      </c>
      <c r="F558" s="152">
        <v>487.63</v>
      </c>
      <c r="G558" s="152">
        <v>45.95947219604147</v>
      </c>
    </row>
    <row r="559" spans="3:7" ht="12.75">
      <c r="C559" s="140" t="s">
        <v>145</v>
      </c>
      <c r="D559" s="135" t="s">
        <v>21</v>
      </c>
      <c r="E559" s="136">
        <v>796</v>
      </c>
      <c r="F559" s="136">
        <v>304.7</v>
      </c>
      <c r="G559" s="136">
        <v>38.278894472361806</v>
      </c>
    </row>
    <row r="560" spans="3:7" ht="12.75">
      <c r="C560" s="138" t="s">
        <v>158</v>
      </c>
      <c r="D560" s="131" t="s">
        <v>22</v>
      </c>
      <c r="E560" s="137">
        <v>531</v>
      </c>
      <c r="F560" s="137">
        <v>176.7</v>
      </c>
      <c r="G560" s="137">
        <v>33.27683615819209</v>
      </c>
    </row>
    <row r="561" spans="3:7" ht="12.75">
      <c r="C561" s="138" t="s">
        <v>159</v>
      </c>
      <c r="D561" s="131" t="s">
        <v>71</v>
      </c>
      <c r="E561" s="137">
        <v>265</v>
      </c>
      <c r="F561" s="137">
        <v>128</v>
      </c>
      <c r="G561" s="137">
        <v>48.301886792452834</v>
      </c>
    </row>
    <row r="562" spans="3:7" ht="12.75">
      <c r="C562" s="140" t="s">
        <v>152</v>
      </c>
      <c r="D562" s="135" t="s">
        <v>90</v>
      </c>
      <c r="E562" s="136">
        <v>265</v>
      </c>
      <c r="F562" s="136">
        <v>182.93</v>
      </c>
      <c r="G562" s="136">
        <v>69.03018867924528</v>
      </c>
    </row>
    <row r="563" spans="3:7" ht="12.75">
      <c r="C563" s="138" t="s">
        <v>175</v>
      </c>
      <c r="D563" s="131" t="s">
        <v>90</v>
      </c>
      <c r="E563" s="137">
        <v>265</v>
      </c>
      <c r="F563" s="137">
        <v>182.93</v>
      </c>
      <c r="G563" s="137">
        <v>69.03018867924528</v>
      </c>
    </row>
    <row r="564" spans="3:7" ht="12.75">
      <c r="C564" s="153" t="s">
        <v>319</v>
      </c>
      <c r="D564" s="154" t="s">
        <v>320</v>
      </c>
      <c r="E564" s="155">
        <v>4645</v>
      </c>
      <c r="F564" s="155">
        <v>0</v>
      </c>
      <c r="G564" s="155">
        <v>0</v>
      </c>
    </row>
    <row r="565" spans="3:7" ht="12.75">
      <c r="C565" s="156" t="s">
        <v>216</v>
      </c>
      <c r="D565" s="157" t="s">
        <v>320</v>
      </c>
      <c r="E565" s="158">
        <v>4645</v>
      </c>
      <c r="F565" s="158">
        <v>0</v>
      </c>
      <c r="G565" s="158">
        <v>0</v>
      </c>
    </row>
    <row r="566" spans="3:7" ht="12.75">
      <c r="C566" s="159" t="s">
        <v>321</v>
      </c>
      <c r="D566" s="160" t="s">
        <v>320</v>
      </c>
      <c r="E566" s="161">
        <v>4645</v>
      </c>
      <c r="F566" s="161">
        <v>0</v>
      </c>
      <c r="G566" s="161">
        <v>0</v>
      </c>
    </row>
    <row r="567" spans="3:7" ht="12.75">
      <c r="C567" s="147" t="s">
        <v>134</v>
      </c>
      <c r="D567" s="148" t="s">
        <v>135</v>
      </c>
      <c r="E567" s="149">
        <v>1991</v>
      </c>
      <c r="F567" s="149">
        <v>0</v>
      </c>
      <c r="G567" s="149">
        <v>0</v>
      </c>
    </row>
    <row r="568" spans="3:7" ht="12.75">
      <c r="C568" s="150" t="s">
        <v>136</v>
      </c>
      <c r="D568" s="151" t="s">
        <v>137</v>
      </c>
      <c r="E568" s="152">
        <v>1991</v>
      </c>
      <c r="F568" s="152">
        <v>0</v>
      </c>
      <c r="G568" s="152">
        <v>0</v>
      </c>
    </row>
    <row r="569" spans="3:7" ht="12.75">
      <c r="C569" s="140" t="s">
        <v>148</v>
      </c>
      <c r="D569" s="135" t="s">
        <v>72</v>
      </c>
      <c r="E569" s="136">
        <v>1991</v>
      </c>
      <c r="F569" s="136">
        <v>0</v>
      </c>
      <c r="G569" s="136">
        <v>0</v>
      </c>
    </row>
    <row r="570" spans="3:7" ht="12.75">
      <c r="C570" s="138" t="s">
        <v>162</v>
      </c>
      <c r="D570" s="131" t="s">
        <v>77</v>
      </c>
      <c r="E570" s="137">
        <v>1991</v>
      </c>
      <c r="F570" s="137">
        <v>0</v>
      </c>
      <c r="G570" s="137">
        <v>0</v>
      </c>
    </row>
    <row r="571" spans="3:7" ht="12.75">
      <c r="C571" s="147" t="s">
        <v>155</v>
      </c>
      <c r="D571" s="148" t="s">
        <v>156</v>
      </c>
      <c r="E571" s="149">
        <v>2654</v>
      </c>
      <c r="F571" s="149">
        <v>0</v>
      </c>
      <c r="G571" s="149">
        <v>0</v>
      </c>
    </row>
    <row r="572" spans="3:7" ht="12.75">
      <c r="C572" s="150" t="s">
        <v>157</v>
      </c>
      <c r="D572" s="151" t="s">
        <v>156</v>
      </c>
      <c r="E572" s="152">
        <v>2654</v>
      </c>
      <c r="F572" s="152">
        <v>0</v>
      </c>
      <c r="G572" s="152">
        <v>0</v>
      </c>
    </row>
    <row r="573" spans="3:7" ht="12.75">
      <c r="C573" s="140" t="s">
        <v>148</v>
      </c>
      <c r="D573" s="135" t="s">
        <v>72</v>
      </c>
      <c r="E573" s="136">
        <v>2654</v>
      </c>
      <c r="F573" s="136">
        <v>0</v>
      </c>
      <c r="G573" s="136">
        <v>0</v>
      </c>
    </row>
    <row r="574" spans="3:7" ht="12.75">
      <c r="C574" s="138" t="s">
        <v>162</v>
      </c>
      <c r="D574" s="131" t="s">
        <v>77</v>
      </c>
      <c r="E574" s="137">
        <v>2654</v>
      </c>
      <c r="F574" s="137">
        <v>0</v>
      </c>
      <c r="G574" s="137">
        <v>0</v>
      </c>
    </row>
    <row r="575" spans="3:7" ht="12.75">
      <c r="C575" s="153" t="s">
        <v>322</v>
      </c>
      <c r="D575" s="154" t="s">
        <v>323</v>
      </c>
      <c r="E575" s="155">
        <v>5110</v>
      </c>
      <c r="F575" s="155">
        <v>4235.28</v>
      </c>
      <c r="G575" s="155">
        <v>82.88219178082191</v>
      </c>
    </row>
    <row r="576" spans="3:7" ht="12.75">
      <c r="C576" s="156" t="s">
        <v>220</v>
      </c>
      <c r="D576" s="157" t="s">
        <v>323</v>
      </c>
      <c r="E576" s="158">
        <v>5110</v>
      </c>
      <c r="F576" s="158">
        <v>4235.28</v>
      </c>
      <c r="G576" s="158">
        <v>82.88219178082191</v>
      </c>
    </row>
    <row r="577" spans="3:7" ht="12.75">
      <c r="C577" s="159" t="s">
        <v>324</v>
      </c>
      <c r="D577" s="160" t="s">
        <v>323</v>
      </c>
      <c r="E577" s="161">
        <v>5110</v>
      </c>
      <c r="F577" s="161">
        <v>4235.28</v>
      </c>
      <c r="G577" s="161">
        <v>82.88219178082191</v>
      </c>
    </row>
    <row r="578" spans="3:7" ht="12.75">
      <c r="C578" s="147" t="s">
        <v>134</v>
      </c>
      <c r="D578" s="148" t="s">
        <v>135</v>
      </c>
      <c r="E578" s="149">
        <v>730</v>
      </c>
      <c r="F578" s="149">
        <v>664</v>
      </c>
      <c r="G578" s="149">
        <v>90.95890410958904</v>
      </c>
    </row>
    <row r="579" spans="3:7" ht="12.75">
      <c r="C579" s="150" t="s">
        <v>136</v>
      </c>
      <c r="D579" s="151" t="s">
        <v>137</v>
      </c>
      <c r="E579" s="152">
        <v>730</v>
      </c>
      <c r="F579" s="152">
        <v>664</v>
      </c>
      <c r="G579" s="152">
        <v>90.95890410958904</v>
      </c>
    </row>
    <row r="580" spans="3:7" ht="12.75">
      <c r="C580" s="140" t="s">
        <v>148</v>
      </c>
      <c r="D580" s="135" t="s">
        <v>72</v>
      </c>
      <c r="E580" s="136">
        <v>66</v>
      </c>
      <c r="F580" s="136">
        <v>0</v>
      </c>
      <c r="G580" s="136">
        <v>0</v>
      </c>
    </row>
    <row r="581" spans="3:7" ht="12.75">
      <c r="C581" s="138" t="s">
        <v>160</v>
      </c>
      <c r="D581" s="131" t="s">
        <v>74</v>
      </c>
      <c r="E581" s="137">
        <v>66</v>
      </c>
      <c r="F581" s="137">
        <v>0</v>
      </c>
      <c r="G581" s="137">
        <v>0</v>
      </c>
    </row>
    <row r="582" spans="3:7" ht="12.75">
      <c r="C582" s="140" t="s">
        <v>150</v>
      </c>
      <c r="D582" s="135" t="s">
        <v>78</v>
      </c>
      <c r="E582" s="136">
        <v>531</v>
      </c>
      <c r="F582" s="136">
        <v>531</v>
      </c>
      <c r="G582" s="136">
        <v>100</v>
      </c>
    </row>
    <row r="583" spans="3:7" ht="12.75">
      <c r="C583" s="138" t="s">
        <v>168</v>
      </c>
      <c r="D583" s="131" t="s">
        <v>85</v>
      </c>
      <c r="E583" s="137">
        <v>531</v>
      </c>
      <c r="F583" s="137">
        <v>531</v>
      </c>
      <c r="G583" s="137">
        <v>100</v>
      </c>
    </row>
    <row r="584" spans="3:7" ht="12.75">
      <c r="C584" s="140" t="s">
        <v>152</v>
      </c>
      <c r="D584" s="135" t="s">
        <v>90</v>
      </c>
      <c r="E584" s="136">
        <v>133</v>
      </c>
      <c r="F584" s="136">
        <v>133</v>
      </c>
      <c r="G584" s="136">
        <v>100</v>
      </c>
    </row>
    <row r="585" spans="3:7" ht="12.75">
      <c r="C585" s="138" t="s">
        <v>172</v>
      </c>
      <c r="D585" s="131" t="s">
        <v>93</v>
      </c>
      <c r="E585" s="137">
        <v>133</v>
      </c>
      <c r="F585" s="137">
        <v>133</v>
      </c>
      <c r="G585" s="137">
        <v>100</v>
      </c>
    </row>
    <row r="586" spans="3:7" ht="12.75">
      <c r="C586" s="147" t="s">
        <v>195</v>
      </c>
      <c r="D586" s="148" t="s">
        <v>196</v>
      </c>
      <c r="E586" s="149">
        <v>597</v>
      </c>
      <c r="F586" s="149">
        <v>199.28</v>
      </c>
      <c r="G586" s="149">
        <v>33.380234505862646</v>
      </c>
    </row>
    <row r="587" spans="3:7" ht="12.75">
      <c r="C587" s="150" t="s">
        <v>197</v>
      </c>
      <c r="D587" s="151" t="s">
        <v>198</v>
      </c>
      <c r="E587" s="152">
        <v>597</v>
      </c>
      <c r="F587" s="152">
        <v>199.28</v>
      </c>
      <c r="G587" s="152">
        <v>33.380234505862646</v>
      </c>
    </row>
    <row r="588" spans="3:7" ht="12.75">
      <c r="C588" s="140" t="s">
        <v>211</v>
      </c>
      <c r="D588" s="135" t="s">
        <v>212</v>
      </c>
      <c r="E588" s="136">
        <v>66</v>
      </c>
      <c r="F588" s="136">
        <v>75.44</v>
      </c>
      <c r="G588" s="136">
        <v>114.3030303030303</v>
      </c>
    </row>
    <row r="589" spans="3:7" ht="12.75">
      <c r="C589" s="138" t="s">
        <v>213</v>
      </c>
      <c r="D589" s="131" t="s">
        <v>212</v>
      </c>
      <c r="E589" s="137">
        <v>66</v>
      </c>
      <c r="F589" s="137">
        <v>75.44</v>
      </c>
      <c r="G589" s="137">
        <v>114.3030303030303</v>
      </c>
    </row>
    <row r="590" spans="3:7" ht="12.75">
      <c r="C590" s="140" t="s">
        <v>152</v>
      </c>
      <c r="D590" s="135" t="s">
        <v>90</v>
      </c>
      <c r="E590" s="136">
        <v>531</v>
      </c>
      <c r="F590" s="136">
        <v>123.84</v>
      </c>
      <c r="G590" s="136">
        <v>23.322033898305083</v>
      </c>
    </row>
    <row r="591" spans="3:7" ht="12.75">
      <c r="C591" s="138" t="s">
        <v>175</v>
      </c>
      <c r="D591" s="131" t="s">
        <v>90</v>
      </c>
      <c r="E591" s="137">
        <v>531</v>
      </c>
      <c r="F591" s="137">
        <v>123.84</v>
      </c>
      <c r="G591" s="137">
        <v>23.322033898305083</v>
      </c>
    </row>
    <row r="592" spans="3:7" ht="12.75">
      <c r="C592" s="147" t="s">
        <v>155</v>
      </c>
      <c r="D592" s="148" t="s">
        <v>156</v>
      </c>
      <c r="E592" s="149">
        <v>3783</v>
      </c>
      <c r="F592" s="149">
        <v>3372</v>
      </c>
      <c r="G592" s="149">
        <v>89.13560666137985</v>
      </c>
    </row>
    <row r="593" spans="3:7" ht="12.75">
      <c r="C593" s="150" t="s">
        <v>157</v>
      </c>
      <c r="D593" s="151" t="s">
        <v>156</v>
      </c>
      <c r="E593" s="152">
        <v>3783</v>
      </c>
      <c r="F593" s="152">
        <v>3372</v>
      </c>
      <c r="G593" s="152">
        <v>89.13560666137985</v>
      </c>
    </row>
    <row r="594" spans="3:7" ht="12.75">
      <c r="C594" s="140" t="s">
        <v>148</v>
      </c>
      <c r="D594" s="135" t="s">
        <v>72</v>
      </c>
      <c r="E594" s="136">
        <v>133</v>
      </c>
      <c r="F594" s="136">
        <v>0</v>
      </c>
      <c r="G594" s="136">
        <v>0</v>
      </c>
    </row>
    <row r="595" spans="3:7" ht="12.75">
      <c r="C595" s="138" t="s">
        <v>160</v>
      </c>
      <c r="D595" s="131" t="s">
        <v>74</v>
      </c>
      <c r="E595" s="137">
        <v>133</v>
      </c>
      <c r="F595" s="137">
        <v>0</v>
      </c>
      <c r="G595" s="137">
        <v>0</v>
      </c>
    </row>
    <row r="596" spans="3:7" ht="12.75">
      <c r="C596" s="140" t="s">
        <v>150</v>
      </c>
      <c r="D596" s="135" t="s">
        <v>78</v>
      </c>
      <c r="E596" s="136">
        <v>2323</v>
      </c>
      <c r="F596" s="136">
        <v>1593</v>
      </c>
      <c r="G596" s="136">
        <v>68.57511838140336</v>
      </c>
    </row>
    <row r="597" spans="3:7" ht="12.75">
      <c r="C597" s="138" t="s">
        <v>168</v>
      </c>
      <c r="D597" s="131" t="s">
        <v>85</v>
      </c>
      <c r="E597" s="137">
        <v>1593</v>
      </c>
      <c r="F597" s="137">
        <v>1593</v>
      </c>
      <c r="G597" s="137">
        <v>100</v>
      </c>
    </row>
    <row r="598" spans="3:7" ht="12.75">
      <c r="C598" s="138" t="s">
        <v>170</v>
      </c>
      <c r="D598" s="131" t="s">
        <v>87</v>
      </c>
      <c r="E598" s="137">
        <v>730</v>
      </c>
      <c r="F598" s="137">
        <v>0</v>
      </c>
      <c r="G598" s="137">
        <v>0</v>
      </c>
    </row>
    <row r="599" spans="3:7" ht="12.75">
      <c r="C599" s="140" t="s">
        <v>211</v>
      </c>
      <c r="D599" s="135" t="s">
        <v>212</v>
      </c>
      <c r="E599" s="136">
        <v>332</v>
      </c>
      <c r="F599" s="136">
        <v>332</v>
      </c>
      <c r="G599" s="136">
        <v>100</v>
      </c>
    </row>
    <row r="600" spans="3:7" ht="12.75">
      <c r="C600" s="138" t="s">
        <v>213</v>
      </c>
      <c r="D600" s="131" t="s">
        <v>212</v>
      </c>
      <c r="E600" s="137">
        <v>332</v>
      </c>
      <c r="F600" s="137">
        <v>332</v>
      </c>
      <c r="G600" s="137">
        <v>100</v>
      </c>
    </row>
    <row r="601" spans="3:7" ht="12.75">
      <c r="C601" s="140" t="s">
        <v>152</v>
      </c>
      <c r="D601" s="135" t="s">
        <v>90</v>
      </c>
      <c r="E601" s="136">
        <v>995</v>
      </c>
      <c r="F601" s="136">
        <v>1447</v>
      </c>
      <c r="G601" s="136">
        <v>145.42713567839195</v>
      </c>
    </row>
    <row r="602" spans="3:7" ht="12.75">
      <c r="C602" s="138" t="s">
        <v>172</v>
      </c>
      <c r="D602" s="131" t="s">
        <v>93</v>
      </c>
      <c r="E602" s="137">
        <v>0</v>
      </c>
      <c r="F602" s="137">
        <v>1447</v>
      </c>
      <c r="G602" s="137">
        <v>0</v>
      </c>
    </row>
    <row r="603" spans="3:7" ht="12.75">
      <c r="C603" s="138" t="s">
        <v>175</v>
      </c>
      <c r="D603" s="131" t="s">
        <v>90</v>
      </c>
      <c r="E603" s="137">
        <v>995</v>
      </c>
      <c r="F603" s="137">
        <v>0</v>
      </c>
      <c r="G603" s="137">
        <v>0</v>
      </c>
    </row>
    <row r="604" spans="3:7" ht="12.75">
      <c r="C604" s="153" t="s">
        <v>325</v>
      </c>
      <c r="D604" s="154" t="s">
        <v>326</v>
      </c>
      <c r="E604" s="155">
        <v>2257</v>
      </c>
      <c r="F604" s="155">
        <v>0</v>
      </c>
      <c r="G604" s="155">
        <v>0</v>
      </c>
    </row>
    <row r="605" spans="3:7" ht="12.75">
      <c r="C605" s="156" t="s">
        <v>224</v>
      </c>
      <c r="D605" s="157" t="s">
        <v>326</v>
      </c>
      <c r="E605" s="158">
        <v>2257</v>
      </c>
      <c r="F605" s="158">
        <v>0</v>
      </c>
      <c r="G605" s="158">
        <v>0</v>
      </c>
    </row>
    <row r="606" spans="3:7" ht="12.75">
      <c r="C606" s="159" t="s">
        <v>327</v>
      </c>
      <c r="D606" s="160" t="s">
        <v>326</v>
      </c>
      <c r="E606" s="161">
        <v>2257</v>
      </c>
      <c r="F606" s="161">
        <v>0</v>
      </c>
      <c r="G606" s="161">
        <v>0</v>
      </c>
    </row>
    <row r="607" spans="3:7" ht="12.75">
      <c r="C607" s="147" t="s">
        <v>134</v>
      </c>
      <c r="D607" s="148" t="s">
        <v>135</v>
      </c>
      <c r="E607" s="149">
        <v>465</v>
      </c>
      <c r="F607" s="149">
        <v>0</v>
      </c>
      <c r="G607" s="149">
        <v>0</v>
      </c>
    </row>
    <row r="608" spans="3:7" ht="12.75">
      <c r="C608" s="150" t="s">
        <v>136</v>
      </c>
      <c r="D608" s="151" t="s">
        <v>137</v>
      </c>
      <c r="E608" s="152">
        <v>465</v>
      </c>
      <c r="F608" s="152">
        <v>0</v>
      </c>
      <c r="G608" s="152">
        <v>0</v>
      </c>
    </row>
    <row r="609" spans="3:7" ht="12.75">
      <c r="C609" s="140" t="s">
        <v>148</v>
      </c>
      <c r="D609" s="135" t="s">
        <v>72</v>
      </c>
      <c r="E609" s="136">
        <v>133</v>
      </c>
      <c r="F609" s="136">
        <v>0</v>
      </c>
      <c r="G609" s="136">
        <v>0</v>
      </c>
    </row>
    <row r="610" spans="3:7" ht="12.75">
      <c r="C610" s="138" t="s">
        <v>160</v>
      </c>
      <c r="D610" s="131" t="s">
        <v>74</v>
      </c>
      <c r="E610" s="137">
        <v>133</v>
      </c>
      <c r="F610" s="137">
        <v>0</v>
      </c>
      <c r="G610" s="137">
        <v>0</v>
      </c>
    </row>
    <row r="611" spans="3:7" ht="12.75">
      <c r="C611" s="140" t="s">
        <v>152</v>
      </c>
      <c r="D611" s="135" t="s">
        <v>90</v>
      </c>
      <c r="E611" s="136">
        <v>332</v>
      </c>
      <c r="F611" s="136">
        <v>0</v>
      </c>
      <c r="G611" s="136">
        <v>0</v>
      </c>
    </row>
    <row r="612" spans="3:7" ht="12.75">
      <c r="C612" s="138" t="s">
        <v>172</v>
      </c>
      <c r="D612" s="131" t="s">
        <v>93</v>
      </c>
      <c r="E612" s="137">
        <v>199</v>
      </c>
      <c r="F612" s="137">
        <v>0</v>
      </c>
      <c r="G612" s="137">
        <v>0</v>
      </c>
    </row>
    <row r="613" spans="3:7" ht="12.75">
      <c r="C613" s="138" t="s">
        <v>175</v>
      </c>
      <c r="D613" s="131" t="s">
        <v>90</v>
      </c>
      <c r="E613" s="137">
        <v>133</v>
      </c>
      <c r="F613" s="137">
        <v>0</v>
      </c>
      <c r="G613" s="137">
        <v>0</v>
      </c>
    </row>
    <row r="614" spans="3:7" ht="12.75">
      <c r="C614" s="147" t="s">
        <v>155</v>
      </c>
      <c r="D614" s="148" t="s">
        <v>156</v>
      </c>
      <c r="E614" s="149">
        <v>1792</v>
      </c>
      <c r="F614" s="149">
        <v>0</v>
      </c>
      <c r="G614" s="149">
        <v>0</v>
      </c>
    </row>
    <row r="615" spans="3:7" ht="12.75">
      <c r="C615" s="150" t="s">
        <v>157</v>
      </c>
      <c r="D615" s="151" t="s">
        <v>156</v>
      </c>
      <c r="E615" s="152">
        <v>1792</v>
      </c>
      <c r="F615" s="152">
        <v>0</v>
      </c>
      <c r="G615" s="152">
        <v>0</v>
      </c>
    </row>
    <row r="616" spans="3:7" ht="12.75">
      <c r="C616" s="140" t="s">
        <v>150</v>
      </c>
      <c r="D616" s="135" t="s">
        <v>78</v>
      </c>
      <c r="E616" s="136">
        <v>1792</v>
      </c>
      <c r="F616" s="136">
        <v>0</v>
      </c>
      <c r="G616" s="136">
        <v>0</v>
      </c>
    </row>
    <row r="617" spans="3:7" ht="12.75">
      <c r="C617" s="138" t="s">
        <v>168</v>
      </c>
      <c r="D617" s="131" t="s">
        <v>85</v>
      </c>
      <c r="E617" s="137">
        <v>1527</v>
      </c>
      <c r="F617" s="137">
        <v>0</v>
      </c>
      <c r="G617" s="137">
        <v>0</v>
      </c>
    </row>
    <row r="618" spans="3:7" ht="12.75">
      <c r="C618" s="138" t="s">
        <v>170</v>
      </c>
      <c r="D618" s="131" t="s">
        <v>87</v>
      </c>
      <c r="E618" s="137">
        <v>265</v>
      </c>
      <c r="F618" s="137">
        <v>0</v>
      </c>
      <c r="G618" s="137">
        <v>0</v>
      </c>
    </row>
    <row r="619" spans="3:7" ht="12.75">
      <c r="C619" s="153" t="s">
        <v>328</v>
      </c>
      <c r="D619" s="154" t="s">
        <v>329</v>
      </c>
      <c r="E619" s="155">
        <v>6955</v>
      </c>
      <c r="F619" s="155">
        <v>0</v>
      </c>
      <c r="G619" s="155">
        <v>0</v>
      </c>
    </row>
    <row r="620" spans="3:7" ht="12.75">
      <c r="C620" s="156" t="s">
        <v>228</v>
      </c>
      <c r="D620" s="157" t="s">
        <v>329</v>
      </c>
      <c r="E620" s="158">
        <v>6955</v>
      </c>
      <c r="F620" s="158">
        <v>0</v>
      </c>
      <c r="G620" s="158">
        <v>0</v>
      </c>
    </row>
    <row r="621" spans="3:7" ht="12.75">
      <c r="C621" s="159" t="s">
        <v>330</v>
      </c>
      <c r="D621" s="160" t="s">
        <v>329</v>
      </c>
      <c r="E621" s="161">
        <v>6955</v>
      </c>
      <c r="F621" s="161">
        <v>0</v>
      </c>
      <c r="G621" s="161">
        <v>0</v>
      </c>
    </row>
    <row r="622" spans="3:7" ht="12.75">
      <c r="C622" s="147" t="s">
        <v>134</v>
      </c>
      <c r="D622" s="148" t="s">
        <v>135</v>
      </c>
      <c r="E622" s="149">
        <v>3637</v>
      </c>
      <c r="F622" s="149">
        <v>0</v>
      </c>
      <c r="G622" s="149">
        <v>0</v>
      </c>
    </row>
    <row r="623" spans="3:7" ht="12.75">
      <c r="C623" s="150" t="s">
        <v>136</v>
      </c>
      <c r="D623" s="151" t="s">
        <v>137</v>
      </c>
      <c r="E623" s="152">
        <v>3637</v>
      </c>
      <c r="F623" s="152">
        <v>0</v>
      </c>
      <c r="G623" s="152">
        <v>0</v>
      </c>
    </row>
    <row r="624" spans="3:7" ht="12.75">
      <c r="C624" s="140" t="s">
        <v>150</v>
      </c>
      <c r="D624" s="135" t="s">
        <v>78</v>
      </c>
      <c r="E624" s="136">
        <v>3319</v>
      </c>
      <c r="F624" s="136">
        <v>0</v>
      </c>
      <c r="G624" s="136">
        <v>0</v>
      </c>
    </row>
    <row r="625" spans="3:7" ht="12.75">
      <c r="C625" s="138" t="s">
        <v>168</v>
      </c>
      <c r="D625" s="131" t="s">
        <v>85</v>
      </c>
      <c r="E625" s="137">
        <v>478</v>
      </c>
      <c r="F625" s="137">
        <v>0</v>
      </c>
      <c r="G625" s="137">
        <v>0</v>
      </c>
    </row>
    <row r="626" spans="3:7" ht="12.75">
      <c r="C626" s="138" t="s">
        <v>170</v>
      </c>
      <c r="D626" s="131" t="s">
        <v>87</v>
      </c>
      <c r="E626" s="137">
        <v>2841</v>
      </c>
      <c r="F626" s="137">
        <v>0</v>
      </c>
      <c r="G626" s="137">
        <v>0</v>
      </c>
    </row>
    <row r="627" spans="3:7" ht="12.75">
      <c r="C627" s="140" t="s">
        <v>152</v>
      </c>
      <c r="D627" s="135" t="s">
        <v>90</v>
      </c>
      <c r="E627" s="136">
        <v>318</v>
      </c>
      <c r="F627" s="136">
        <v>0</v>
      </c>
      <c r="G627" s="136">
        <v>0</v>
      </c>
    </row>
    <row r="628" spans="3:7" ht="12.75">
      <c r="C628" s="138" t="s">
        <v>172</v>
      </c>
      <c r="D628" s="131" t="s">
        <v>93</v>
      </c>
      <c r="E628" s="137">
        <v>318</v>
      </c>
      <c r="F628" s="137">
        <v>0</v>
      </c>
      <c r="G628" s="137">
        <v>0</v>
      </c>
    </row>
    <row r="629" spans="3:7" ht="12.75">
      <c r="C629" s="147" t="s">
        <v>155</v>
      </c>
      <c r="D629" s="148" t="s">
        <v>156</v>
      </c>
      <c r="E629" s="149">
        <v>3318</v>
      </c>
      <c r="F629" s="149">
        <v>0</v>
      </c>
      <c r="G629" s="149">
        <v>0</v>
      </c>
    </row>
    <row r="630" spans="3:7" ht="12.75">
      <c r="C630" s="150" t="s">
        <v>157</v>
      </c>
      <c r="D630" s="151" t="s">
        <v>156</v>
      </c>
      <c r="E630" s="152">
        <v>3318</v>
      </c>
      <c r="F630" s="152">
        <v>0</v>
      </c>
      <c r="G630" s="152">
        <v>0</v>
      </c>
    </row>
    <row r="631" spans="3:7" ht="12.75">
      <c r="C631" s="140" t="s">
        <v>145</v>
      </c>
      <c r="D631" s="135" t="s">
        <v>21</v>
      </c>
      <c r="E631" s="136">
        <v>239</v>
      </c>
      <c r="F631" s="136">
        <v>0</v>
      </c>
      <c r="G631" s="136">
        <v>0</v>
      </c>
    </row>
    <row r="632" spans="3:7" ht="12.75">
      <c r="C632" s="138" t="s">
        <v>158</v>
      </c>
      <c r="D632" s="131" t="s">
        <v>22</v>
      </c>
      <c r="E632" s="137">
        <v>239</v>
      </c>
      <c r="F632" s="137">
        <v>0</v>
      </c>
      <c r="G632" s="137">
        <v>0</v>
      </c>
    </row>
    <row r="633" spans="3:7" ht="12.75">
      <c r="C633" s="140" t="s">
        <v>150</v>
      </c>
      <c r="D633" s="135" t="s">
        <v>78</v>
      </c>
      <c r="E633" s="136">
        <v>3079</v>
      </c>
      <c r="F633" s="136">
        <v>0</v>
      </c>
      <c r="G633" s="136">
        <v>0</v>
      </c>
    </row>
    <row r="634" spans="3:7" ht="12.75">
      <c r="C634" s="138" t="s">
        <v>168</v>
      </c>
      <c r="D634" s="131" t="s">
        <v>85</v>
      </c>
      <c r="E634" s="137">
        <v>425</v>
      </c>
      <c r="F634" s="137">
        <v>0</v>
      </c>
      <c r="G634" s="137">
        <v>0</v>
      </c>
    </row>
    <row r="635" spans="3:7" ht="12.75">
      <c r="C635" s="138" t="s">
        <v>170</v>
      </c>
      <c r="D635" s="131" t="s">
        <v>87</v>
      </c>
      <c r="E635" s="137">
        <v>2654</v>
      </c>
      <c r="F635" s="137">
        <v>0</v>
      </c>
      <c r="G635" s="137">
        <v>0</v>
      </c>
    </row>
    <row r="636" spans="3:7" ht="12.75">
      <c r="C636" s="153" t="s">
        <v>331</v>
      </c>
      <c r="D636" s="154" t="s">
        <v>332</v>
      </c>
      <c r="E636" s="155">
        <v>3849</v>
      </c>
      <c r="F636" s="155">
        <v>0</v>
      </c>
      <c r="G636" s="155">
        <v>0</v>
      </c>
    </row>
    <row r="637" spans="3:7" ht="12.75">
      <c r="C637" s="156" t="s">
        <v>237</v>
      </c>
      <c r="D637" s="157" t="s">
        <v>332</v>
      </c>
      <c r="E637" s="158">
        <v>3849</v>
      </c>
      <c r="F637" s="158">
        <v>0</v>
      </c>
      <c r="G637" s="158">
        <v>0</v>
      </c>
    </row>
    <row r="638" spans="3:7" ht="12.75">
      <c r="C638" s="159" t="s">
        <v>333</v>
      </c>
      <c r="D638" s="160" t="s">
        <v>332</v>
      </c>
      <c r="E638" s="161">
        <v>3849</v>
      </c>
      <c r="F638" s="161">
        <v>0</v>
      </c>
      <c r="G638" s="161">
        <v>0</v>
      </c>
    </row>
    <row r="639" spans="3:7" ht="12.75">
      <c r="C639" s="147" t="s">
        <v>134</v>
      </c>
      <c r="D639" s="148" t="s">
        <v>135</v>
      </c>
      <c r="E639" s="149">
        <v>1858</v>
      </c>
      <c r="F639" s="149">
        <v>0</v>
      </c>
      <c r="G639" s="149">
        <v>0</v>
      </c>
    </row>
    <row r="640" spans="3:7" ht="12.75">
      <c r="C640" s="150" t="s">
        <v>136</v>
      </c>
      <c r="D640" s="151" t="s">
        <v>137</v>
      </c>
      <c r="E640" s="152">
        <v>1858</v>
      </c>
      <c r="F640" s="152">
        <v>0</v>
      </c>
      <c r="G640" s="152">
        <v>0</v>
      </c>
    </row>
    <row r="641" spans="3:7" ht="12.75">
      <c r="C641" s="140" t="s">
        <v>148</v>
      </c>
      <c r="D641" s="135" t="s">
        <v>72</v>
      </c>
      <c r="E641" s="136">
        <v>1327</v>
      </c>
      <c r="F641" s="136">
        <v>0</v>
      </c>
      <c r="G641" s="136">
        <v>0</v>
      </c>
    </row>
    <row r="642" spans="3:7" ht="12.75">
      <c r="C642" s="138" t="s">
        <v>160</v>
      </c>
      <c r="D642" s="131" t="s">
        <v>74</v>
      </c>
      <c r="E642" s="137">
        <v>1327</v>
      </c>
      <c r="F642" s="137">
        <v>0</v>
      </c>
      <c r="G642" s="137">
        <v>0</v>
      </c>
    </row>
    <row r="643" spans="3:7" ht="12.75">
      <c r="C643" s="140" t="s">
        <v>150</v>
      </c>
      <c r="D643" s="135" t="s">
        <v>78</v>
      </c>
      <c r="E643" s="136">
        <v>398</v>
      </c>
      <c r="F643" s="136">
        <v>0</v>
      </c>
      <c r="G643" s="136">
        <v>0</v>
      </c>
    </row>
    <row r="644" spans="3:7" ht="12.75">
      <c r="C644" s="138" t="s">
        <v>168</v>
      </c>
      <c r="D644" s="131" t="s">
        <v>85</v>
      </c>
      <c r="E644" s="137">
        <v>265</v>
      </c>
      <c r="F644" s="137">
        <v>0</v>
      </c>
      <c r="G644" s="137">
        <v>0</v>
      </c>
    </row>
    <row r="645" spans="3:7" ht="12.75">
      <c r="C645" s="138" t="s">
        <v>170</v>
      </c>
      <c r="D645" s="131" t="s">
        <v>87</v>
      </c>
      <c r="E645" s="137">
        <v>133</v>
      </c>
      <c r="F645" s="137">
        <v>0</v>
      </c>
      <c r="G645" s="137">
        <v>0</v>
      </c>
    </row>
    <row r="646" spans="3:7" ht="12.75">
      <c r="C646" s="140" t="s">
        <v>152</v>
      </c>
      <c r="D646" s="135" t="s">
        <v>90</v>
      </c>
      <c r="E646" s="136">
        <v>133</v>
      </c>
      <c r="F646" s="136">
        <v>0</v>
      </c>
      <c r="G646" s="136">
        <v>0</v>
      </c>
    </row>
    <row r="647" spans="3:7" ht="12.75">
      <c r="C647" s="138" t="s">
        <v>175</v>
      </c>
      <c r="D647" s="131" t="s">
        <v>90</v>
      </c>
      <c r="E647" s="137">
        <v>133</v>
      </c>
      <c r="F647" s="137">
        <v>0</v>
      </c>
      <c r="G647" s="137">
        <v>0</v>
      </c>
    </row>
    <row r="648" spans="3:7" ht="12.75">
      <c r="C648" s="147" t="s">
        <v>155</v>
      </c>
      <c r="D648" s="148" t="s">
        <v>156</v>
      </c>
      <c r="E648" s="149">
        <v>1991</v>
      </c>
      <c r="F648" s="149">
        <v>0</v>
      </c>
      <c r="G648" s="149">
        <v>0</v>
      </c>
    </row>
    <row r="649" spans="3:7" ht="12.75">
      <c r="C649" s="150" t="s">
        <v>157</v>
      </c>
      <c r="D649" s="151" t="s">
        <v>156</v>
      </c>
      <c r="E649" s="152">
        <v>1991</v>
      </c>
      <c r="F649" s="152">
        <v>0</v>
      </c>
      <c r="G649" s="152">
        <v>0</v>
      </c>
    </row>
    <row r="650" spans="3:7" ht="12.75">
      <c r="C650" s="140" t="s">
        <v>148</v>
      </c>
      <c r="D650" s="135" t="s">
        <v>72</v>
      </c>
      <c r="E650" s="136">
        <v>664</v>
      </c>
      <c r="F650" s="136">
        <v>0</v>
      </c>
      <c r="G650" s="136">
        <v>0</v>
      </c>
    </row>
    <row r="651" spans="3:7" ht="12.75">
      <c r="C651" s="138" t="s">
        <v>160</v>
      </c>
      <c r="D651" s="131" t="s">
        <v>74</v>
      </c>
      <c r="E651" s="137">
        <v>664</v>
      </c>
      <c r="F651" s="137">
        <v>0</v>
      </c>
      <c r="G651" s="137">
        <v>0</v>
      </c>
    </row>
    <row r="652" spans="3:7" ht="12.75">
      <c r="C652" s="140" t="s">
        <v>150</v>
      </c>
      <c r="D652" s="135" t="s">
        <v>78</v>
      </c>
      <c r="E652" s="136">
        <v>1327</v>
      </c>
      <c r="F652" s="136">
        <v>0</v>
      </c>
      <c r="G652" s="136">
        <v>0</v>
      </c>
    </row>
    <row r="653" spans="3:7" ht="12.75">
      <c r="C653" s="138" t="s">
        <v>168</v>
      </c>
      <c r="D653" s="131" t="s">
        <v>85</v>
      </c>
      <c r="E653" s="137">
        <v>1062</v>
      </c>
      <c r="F653" s="137">
        <v>0</v>
      </c>
      <c r="G653" s="137">
        <v>0</v>
      </c>
    </row>
    <row r="654" spans="3:7" ht="12.75">
      <c r="C654" s="138" t="s">
        <v>170</v>
      </c>
      <c r="D654" s="131" t="s">
        <v>87</v>
      </c>
      <c r="E654" s="137">
        <v>265</v>
      </c>
      <c r="F654" s="137">
        <v>0</v>
      </c>
      <c r="G654" s="137">
        <v>0</v>
      </c>
    </row>
    <row r="655" spans="3:7" ht="12.75">
      <c r="C655" s="153" t="s">
        <v>334</v>
      </c>
      <c r="D655" s="154" t="s">
        <v>335</v>
      </c>
      <c r="E655" s="155">
        <v>3730</v>
      </c>
      <c r="F655" s="155">
        <v>0</v>
      </c>
      <c r="G655" s="155">
        <v>0</v>
      </c>
    </row>
    <row r="656" spans="3:7" ht="12.75">
      <c r="C656" s="156" t="s">
        <v>241</v>
      </c>
      <c r="D656" s="157" t="s">
        <v>335</v>
      </c>
      <c r="E656" s="158">
        <v>3730</v>
      </c>
      <c r="F656" s="158">
        <v>0</v>
      </c>
      <c r="G656" s="158">
        <v>0</v>
      </c>
    </row>
    <row r="657" spans="3:7" ht="12.75">
      <c r="C657" s="159" t="s">
        <v>336</v>
      </c>
      <c r="D657" s="160" t="s">
        <v>335</v>
      </c>
      <c r="E657" s="161">
        <v>3730</v>
      </c>
      <c r="F657" s="161">
        <v>0</v>
      </c>
      <c r="G657" s="161">
        <v>0</v>
      </c>
    </row>
    <row r="658" spans="3:7" ht="12.75">
      <c r="C658" s="147" t="s">
        <v>134</v>
      </c>
      <c r="D658" s="148" t="s">
        <v>135</v>
      </c>
      <c r="E658" s="149">
        <v>1301</v>
      </c>
      <c r="F658" s="149">
        <v>0</v>
      </c>
      <c r="G658" s="149">
        <v>0</v>
      </c>
    </row>
    <row r="659" spans="3:7" ht="12.75">
      <c r="C659" s="150" t="s">
        <v>136</v>
      </c>
      <c r="D659" s="151" t="s">
        <v>137</v>
      </c>
      <c r="E659" s="152">
        <v>1301</v>
      </c>
      <c r="F659" s="152">
        <v>0</v>
      </c>
      <c r="G659" s="152">
        <v>0</v>
      </c>
    </row>
    <row r="660" spans="3:7" ht="12.75">
      <c r="C660" s="140" t="s">
        <v>148</v>
      </c>
      <c r="D660" s="135" t="s">
        <v>72</v>
      </c>
      <c r="E660" s="136">
        <v>332</v>
      </c>
      <c r="F660" s="136">
        <v>0</v>
      </c>
      <c r="G660" s="136">
        <v>0</v>
      </c>
    </row>
    <row r="661" spans="3:7" ht="12.75">
      <c r="C661" s="138" t="s">
        <v>160</v>
      </c>
      <c r="D661" s="131" t="s">
        <v>74</v>
      </c>
      <c r="E661" s="137">
        <v>332</v>
      </c>
      <c r="F661" s="137">
        <v>0</v>
      </c>
      <c r="G661" s="137">
        <v>0</v>
      </c>
    </row>
    <row r="662" spans="3:7" ht="12.75">
      <c r="C662" s="140" t="s">
        <v>150</v>
      </c>
      <c r="D662" s="135" t="s">
        <v>78</v>
      </c>
      <c r="E662" s="136">
        <v>265</v>
      </c>
      <c r="F662" s="136">
        <v>0</v>
      </c>
      <c r="G662" s="136">
        <v>0</v>
      </c>
    </row>
    <row r="663" spans="3:7" ht="12.75">
      <c r="C663" s="138" t="s">
        <v>151</v>
      </c>
      <c r="D663" s="131" t="s">
        <v>81</v>
      </c>
      <c r="E663" s="137">
        <v>265</v>
      </c>
      <c r="F663" s="137">
        <v>0</v>
      </c>
      <c r="G663" s="137">
        <v>0</v>
      </c>
    </row>
    <row r="664" spans="3:7" ht="12.75">
      <c r="C664" s="140" t="s">
        <v>211</v>
      </c>
      <c r="D664" s="135" t="s">
        <v>212</v>
      </c>
      <c r="E664" s="136">
        <v>332</v>
      </c>
      <c r="F664" s="136">
        <v>0</v>
      </c>
      <c r="G664" s="136">
        <v>0</v>
      </c>
    </row>
    <row r="665" spans="3:7" ht="12.75">
      <c r="C665" s="138" t="s">
        <v>213</v>
      </c>
      <c r="D665" s="131" t="s">
        <v>212</v>
      </c>
      <c r="E665" s="137">
        <v>332</v>
      </c>
      <c r="F665" s="137">
        <v>0</v>
      </c>
      <c r="G665" s="137">
        <v>0</v>
      </c>
    </row>
    <row r="666" spans="3:7" ht="12.75">
      <c r="C666" s="140" t="s">
        <v>152</v>
      </c>
      <c r="D666" s="135" t="s">
        <v>90</v>
      </c>
      <c r="E666" s="136">
        <v>372</v>
      </c>
      <c r="F666" s="136">
        <v>0</v>
      </c>
      <c r="G666" s="136">
        <v>0</v>
      </c>
    </row>
    <row r="667" spans="3:7" ht="12.75">
      <c r="C667" s="138" t="s">
        <v>172</v>
      </c>
      <c r="D667" s="131" t="s">
        <v>93</v>
      </c>
      <c r="E667" s="137">
        <v>239</v>
      </c>
      <c r="F667" s="137">
        <v>0</v>
      </c>
      <c r="G667" s="137">
        <v>0</v>
      </c>
    </row>
    <row r="668" spans="3:7" ht="12.75">
      <c r="C668" s="138" t="s">
        <v>175</v>
      </c>
      <c r="D668" s="131" t="s">
        <v>90</v>
      </c>
      <c r="E668" s="137">
        <v>133</v>
      </c>
      <c r="F668" s="137">
        <v>0</v>
      </c>
      <c r="G668" s="137">
        <v>0</v>
      </c>
    </row>
    <row r="669" spans="3:7" ht="12.75">
      <c r="C669" s="147" t="s">
        <v>155</v>
      </c>
      <c r="D669" s="148" t="s">
        <v>156</v>
      </c>
      <c r="E669" s="149">
        <v>2429</v>
      </c>
      <c r="F669" s="149">
        <v>0</v>
      </c>
      <c r="G669" s="149">
        <v>0</v>
      </c>
    </row>
    <row r="670" spans="3:7" ht="12.75">
      <c r="C670" s="150" t="s">
        <v>157</v>
      </c>
      <c r="D670" s="151" t="s">
        <v>156</v>
      </c>
      <c r="E670" s="152">
        <v>2429</v>
      </c>
      <c r="F670" s="152">
        <v>0</v>
      </c>
      <c r="G670" s="152">
        <v>0</v>
      </c>
    </row>
    <row r="671" spans="3:7" ht="12.75">
      <c r="C671" s="140" t="s">
        <v>145</v>
      </c>
      <c r="D671" s="135" t="s">
        <v>21</v>
      </c>
      <c r="E671" s="136">
        <v>504</v>
      </c>
      <c r="F671" s="136">
        <v>0</v>
      </c>
      <c r="G671" s="136">
        <v>0</v>
      </c>
    </row>
    <row r="672" spans="3:7" ht="12.75">
      <c r="C672" s="138" t="s">
        <v>158</v>
      </c>
      <c r="D672" s="131" t="s">
        <v>22</v>
      </c>
      <c r="E672" s="137">
        <v>371</v>
      </c>
      <c r="F672" s="137">
        <v>0</v>
      </c>
      <c r="G672" s="137">
        <v>0</v>
      </c>
    </row>
    <row r="673" spans="3:7" ht="12.75">
      <c r="C673" s="138" t="s">
        <v>159</v>
      </c>
      <c r="D673" s="131" t="s">
        <v>71</v>
      </c>
      <c r="E673" s="137">
        <v>133</v>
      </c>
      <c r="F673" s="137">
        <v>0</v>
      </c>
      <c r="G673" s="137">
        <v>0</v>
      </c>
    </row>
    <row r="674" spans="3:7" ht="12.75">
      <c r="C674" s="140" t="s">
        <v>150</v>
      </c>
      <c r="D674" s="135" t="s">
        <v>78</v>
      </c>
      <c r="E674" s="136">
        <v>1792</v>
      </c>
      <c r="F674" s="136">
        <v>0</v>
      </c>
      <c r="G674" s="136">
        <v>0</v>
      </c>
    </row>
    <row r="675" spans="3:7" ht="12.75">
      <c r="C675" s="138" t="s">
        <v>168</v>
      </c>
      <c r="D675" s="131" t="s">
        <v>85</v>
      </c>
      <c r="E675" s="137">
        <v>1792</v>
      </c>
      <c r="F675" s="137">
        <v>0</v>
      </c>
      <c r="G675" s="137">
        <v>0</v>
      </c>
    </row>
    <row r="676" spans="3:7" ht="12.75">
      <c r="C676" s="140" t="s">
        <v>211</v>
      </c>
      <c r="D676" s="135" t="s">
        <v>212</v>
      </c>
      <c r="E676" s="136">
        <v>133</v>
      </c>
      <c r="F676" s="136">
        <v>0</v>
      </c>
      <c r="G676" s="136">
        <v>0</v>
      </c>
    </row>
    <row r="677" spans="3:7" ht="12.75">
      <c r="C677" s="138" t="s">
        <v>213</v>
      </c>
      <c r="D677" s="131" t="s">
        <v>212</v>
      </c>
      <c r="E677" s="137">
        <v>133</v>
      </c>
      <c r="F677" s="137">
        <v>0</v>
      </c>
      <c r="G677" s="137">
        <v>0</v>
      </c>
    </row>
    <row r="678" spans="3:7" ht="12.75">
      <c r="C678" s="153" t="s">
        <v>337</v>
      </c>
      <c r="D678" s="154" t="s">
        <v>338</v>
      </c>
      <c r="E678" s="155">
        <v>4114</v>
      </c>
      <c r="F678" s="155">
        <v>2870.65</v>
      </c>
      <c r="G678" s="155">
        <v>69.77758872143899</v>
      </c>
    </row>
    <row r="679" spans="3:7" ht="12.75">
      <c r="C679" s="156" t="s">
        <v>245</v>
      </c>
      <c r="D679" s="157" t="s">
        <v>338</v>
      </c>
      <c r="E679" s="158">
        <v>4114</v>
      </c>
      <c r="F679" s="158">
        <v>2870.65</v>
      </c>
      <c r="G679" s="158">
        <v>69.77758872143899</v>
      </c>
    </row>
    <row r="680" spans="3:7" ht="12.75">
      <c r="C680" s="159" t="s">
        <v>339</v>
      </c>
      <c r="D680" s="160" t="s">
        <v>338</v>
      </c>
      <c r="E680" s="161">
        <v>4114</v>
      </c>
      <c r="F680" s="161">
        <v>2870.65</v>
      </c>
      <c r="G680" s="161">
        <v>69.77758872143899</v>
      </c>
    </row>
    <row r="681" spans="3:7" ht="12.75">
      <c r="C681" s="147" t="s">
        <v>134</v>
      </c>
      <c r="D681" s="148" t="s">
        <v>135</v>
      </c>
      <c r="E681" s="149">
        <v>3583</v>
      </c>
      <c r="F681" s="149">
        <v>2870.65</v>
      </c>
      <c r="G681" s="149">
        <v>80.11861568518002</v>
      </c>
    </row>
    <row r="682" spans="3:7" ht="12.75">
      <c r="C682" s="150" t="s">
        <v>136</v>
      </c>
      <c r="D682" s="151" t="s">
        <v>137</v>
      </c>
      <c r="E682" s="152">
        <v>3583</v>
      </c>
      <c r="F682" s="152">
        <v>2870.65</v>
      </c>
      <c r="G682" s="152">
        <v>80.11861568518002</v>
      </c>
    </row>
    <row r="683" spans="3:7" ht="12.75">
      <c r="C683" s="140" t="s">
        <v>150</v>
      </c>
      <c r="D683" s="135" t="s">
        <v>78</v>
      </c>
      <c r="E683" s="136">
        <v>2256</v>
      </c>
      <c r="F683" s="136">
        <v>1808.65</v>
      </c>
      <c r="G683" s="136">
        <v>80.1706560283688</v>
      </c>
    </row>
    <row r="684" spans="3:7" ht="12.75">
      <c r="C684" s="138" t="s">
        <v>151</v>
      </c>
      <c r="D684" s="131" t="s">
        <v>81</v>
      </c>
      <c r="E684" s="137">
        <v>398</v>
      </c>
      <c r="F684" s="137">
        <v>0</v>
      </c>
      <c r="G684" s="137">
        <v>0</v>
      </c>
    </row>
    <row r="685" spans="3:7" ht="12.75">
      <c r="C685" s="138" t="s">
        <v>168</v>
      </c>
      <c r="D685" s="131" t="s">
        <v>85</v>
      </c>
      <c r="E685" s="137">
        <v>796</v>
      </c>
      <c r="F685" s="137">
        <v>796</v>
      </c>
      <c r="G685" s="137">
        <v>100</v>
      </c>
    </row>
    <row r="686" spans="3:7" ht="12.75">
      <c r="C686" s="138" t="s">
        <v>170</v>
      </c>
      <c r="D686" s="131" t="s">
        <v>87</v>
      </c>
      <c r="E686" s="137">
        <v>1062</v>
      </c>
      <c r="F686" s="137">
        <v>1012.65</v>
      </c>
      <c r="G686" s="137">
        <v>95.35310734463278</v>
      </c>
    </row>
    <row r="687" spans="3:7" ht="12.75">
      <c r="C687" s="140" t="s">
        <v>152</v>
      </c>
      <c r="D687" s="135" t="s">
        <v>90</v>
      </c>
      <c r="E687" s="136">
        <v>1327</v>
      </c>
      <c r="F687" s="136">
        <v>1062</v>
      </c>
      <c r="G687" s="136">
        <v>80.0301431801055</v>
      </c>
    </row>
    <row r="688" spans="3:7" ht="12.75">
      <c r="C688" s="138" t="s">
        <v>172</v>
      </c>
      <c r="D688" s="131" t="s">
        <v>93</v>
      </c>
      <c r="E688" s="137">
        <v>1062</v>
      </c>
      <c r="F688" s="137">
        <v>1062</v>
      </c>
      <c r="G688" s="137">
        <v>100</v>
      </c>
    </row>
    <row r="689" spans="3:7" ht="12.75">
      <c r="C689" s="138" t="s">
        <v>175</v>
      </c>
      <c r="D689" s="131" t="s">
        <v>90</v>
      </c>
      <c r="E689" s="137">
        <v>265</v>
      </c>
      <c r="F689" s="137">
        <v>0</v>
      </c>
      <c r="G689" s="137">
        <v>0</v>
      </c>
    </row>
    <row r="690" spans="3:7" ht="12.75">
      <c r="C690" s="147" t="s">
        <v>155</v>
      </c>
      <c r="D690" s="148" t="s">
        <v>156</v>
      </c>
      <c r="E690" s="149">
        <v>531</v>
      </c>
      <c r="F690" s="149">
        <v>0</v>
      </c>
      <c r="G690" s="149">
        <v>0</v>
      </c>
    </row>
    <row r="691" spans="3:7" ht="12.75">
      <c r="C691" s="150" t="s">
        <v>157</v>
      </c>
      <c r="D691" s="151" t="s">
        <v>156</v>
      </c>
      <c r="E691" s="152">
        <v>531</v>
      </c>
      <c r="F691" s="152">
        <v>0</v>
      </c>
      <c r="G691" s="152">
        <v>0</v>
      </c>
    </row>
    <row r="692" spans="3:7" ht="12.75">
      <c r="C692" s="140" t="s">
        <v>150</v>
      </c>
      <c r="D692" s="135" t="s">
        <v>78</v>
      </c>
      <c r="E692" s="136">
        <v>531</v>
      </c>
      <c r="F692" s="136">
        <v>0</v>
      </c>
      <c r="G692" s="136">
        <v>0</v>
      </c>
    </row>
    <row r="693" spans="3:7" ht="12.75">
      <c r="C693" s="138" t="s">
        <v>168</v>
      </c>
      <c r="D693" s="131" t="s">
        <v>85</v>
      </c>
      <c r="E693" s="137">
        <v>531</v>
      </c>
      <c r="F693" s="137">
        <v>0</v>
      </c>
      <c r="G693" s="137">
        <v>0</v>
      </c>
    </row>
    <row r="694" spans="3:7" ht="12.75">
      <c r="C694" s="153" t="s">
        <v>340</v>
      </c>
      <c r="D694" s="154" t="s">
        <v>341</v>
      </c>
      <c r="E694" s="155">
        <v>5001</v>
      </c>
      <c r="F694" s="155">
        <v>0</v>
      </c>
      <c r="G694" s="155">
        <v>0</v>
      </c>
    </row>
    <row r="695" spans="3:7" ht="12.75">
      <c r="C695" s="156" t="s">
        <v>249</v>
      </c>
      <c r="D695" s="157" t="s">
        <v>341</v>
      </c>
      <c r="E695" s="158">
        <v>5001</v>
      </c>
      <c r="F695" s="158">
        <v>0</v>
      </c>
      <c r="G695" s="158">
        <v>0</v>
      </c>
    </row>
    <row r="696" spans="3:7" ht="12.75">
      <c r="C696" s="159" t="s">
        <v>250</v>
      </c>
      <c r="D696" s="160" t="s">
        <v>341</v>
      </c>
      <c r="E696" s="161">
        <v>5001</v>
      </c>
      <c r="F696" s="161">
        <v>0</v>
      </c>
      <c r="G696" s="161">
        <v>0</v>
      </c>
    </row>
    <row r="697" spans="3:7" ht="12.75">
      <c r="C697" s="147" t="s">
        <v>134</v>
      </c>
      <c r="D697" s="148" t="s">
        <v>135</v>
      </c>
      <c r="E697" s="149">
        <v>2877</v>
      </c>
      <c r="F697" s="149">
        <v>0</v>
      </c>
      <c r="G697" s="149">
        <v>0</v>
      </c>
    </row>
    <row r="698" spans="3:7" ht="12.75">
      <c r="C698" s="150" t="s">
        <v>136</v>
      </c>
      <c r="D698" s="151" t="s">
        <v>137</v>
      </c>
      <c r="E698" s="152">
        <v>2877</v>
      </c>
      <c r="F698" s="152">
        <v>0</v>
      </c>
      <c r="G698" s="152">
        <v>0</v>
      </c>
    </row>
    <row r="699" spans="3:7" ht="12.75">
      <c r="C699" s="140" t="s">
        <v>150</v>
      </c>
      <c r="D699" s="135" t="s">
        <v>78</v>
      </c>
      <c r="E699" s="136">
        <v>2279</v>
      </c>
      <c r="F699" s="136">
        <v>0</v>
      </c>
      <c r="G699" s="136">
        <v>0</v>
      </c>
    </row>
    <row r="700" spans="3:7" ht="12.75">
      <c r="C700" s="138" t="s">
        <v>168</v>
      </c>
      <c r="D700" s="131" t="s">
        <v>85</v>
      </c>
      <c r="E700" s="137">
        <v>2279</v>
      </c>
      <c r="F700" s="137">
        <v>0</v>
      </c>
      <c r="G700" s="137">
        <v>0</v>
      </c>
    </row>
    <row r="701" spans="3:7" ht="12.75">
      <c r="C701" s="140" t="s">
        <v>211</v>
      </c>
      <c r="D701" s="135" t="s">
        <v>212</v>
      </c>
      <c r="E701" s="136">
        <v>465</v>
      </c>
      <c r="F701" s="136">
        <v>0</v>
      </c>
      <c r="G701" s="136">
        <v>0</v>
      </c>
    </row>
    <row r="702" spans="3:7" ht="12.75">
      <c r="C702" s="138" t="s">
        <v>213</v>
      </c>
      <c r="D702" s="131" t="s">
        <v>212</v>
      </c>
      <c r="E702" s="137">
        <v>465</v>
      </c>
      <c r="F702" s="137">
        <v>0</v>
      </c>
      <c r="G702" s="137">
        <v>0</v>
      </c>
    </row>
    <row r="703" spans="3:7" ht="12.75">
      <c r="C703" s="140" t="s">
        <v>152</v>
      </c>
      <c r="D703" s="135" t="s">
        <v>90</v>
      </c>
      <c r="E703" s="136">
        <v>133</v>
      </c>
      <c r="F703" s="136">
        <v>0</v>
      </c>
      <c r="G703" s="136">
        <v>0</v>
      </c>
    </row>
    <row r="704" spans="3:7" ht="12.75">
      <c r="C704" s="138" t="s">
        <v>175</v>
      </c>
      <c r="D704" s="131" t="s">
        <v>90</v>
      </c>
      <c r="E704" s="137">
        <v>133</v>
      </c>
      <c r="F704" s="137">
        <v>0</v>
      </c>
      <c r="G704" s="137">
        <v>0</v>
      </c>
    </row>
    <row r="705" spans="3:7" ht="12.75">
      <c r="C705" s="147" t="s">
        <v>155</v>
      </c>
      <c r="D705" s="148" t="s">
        <v>156</v>
      </c>
      <c r="E705" s="149">
        <v>2124</v>
      </c>
      <c r="F705" s="149">
        <v>0</v>
      </c>
      <c r="G705" s="149">
        <v>0</v>
      </c>
    </row>
    <row r="706" spans="3:7" ht="12.75">
      <c r="C706" s="150" t="s">
        <v>157</v>
      </c>
      <c r="D706" s="151" t="s">
        <v>156</v>
      </c>
      <c r="E706" s="152">
        <v>2124</v>
      </c>
      <c r="F706" s="152">
        <v>0</v>
      </c>
      <c r="G706" s="152">
        <v>0</v>
      </c>
    </row>
    <row r="707" spans="3:7" ht="12.75">
      <c r="C707" s="140" t="s">
        <v>145</v>
      </c>
      <c r="D707" s="135" t="s">
        <v>21</v>
      </c>
      <c r="E707" s="136">
        <v>292</v>
      </c>
      <c r="F707" s="136">
        <v>0</v>
      </c>
      <c r="G707" s="136">
        <v>0</v>
      </c>
    </row>
    <row r="708" spans="3:7" ht="12.75">
      <c r="C708" s="138" t="s">
        <v>158</v>
      </c>
      <c r="D708" s="131" t="s">
        <v>22</v>
      </c>
      <c r="E708" s="137">
        <v>159</v>
      </c>
      <c r="F708" s="137">
        <v>0</v>
      </c>
      <c r="G708" s="137">
        <v>0</v>
      </c>
    </row>
    <row r="709" spans="3:7" ht="12.75">
      <c r="C709" s="138" t="s">
        <v>159</v>
      </c>
      <c r="D709" s="131" t="s">
        <v>71</v>
      </c>
      <c r="E709" s="137">
        <v>133</v>
      </c>
      <c r="F709" s="137">
        <v>0</v>
      </c>
      <c r="G709" s="137">
        <v>0</v>
      </c>
    </row>
    <row r="710" spans="3:7" ht="12.75">
      <c r="C710" s="140" t="s">
        <v>150</v>
      </c>
      <c r="D710" s="135" t="s">
        <v>78</v>
      </c>
      <c r="E710" s="136">
        <v>1699</v>
      </c>
      <c r="F710" s="136">
        <v>0</v>
      </c>
      <c r="G710" s="136">
        <v>0</v>
      </c>
    </row>
    <row r="711" spans="3:7" ht="12.75">
      <c r="C711" s="138" t="s">
        <v>168</v>
      </c>
      <c r="D711" s="131" t="s">
        <v>85</v>
      </c>
      <c r="E711" s="137">
        <v>1699</v>
      </c>
      <c r="F711" s="137">
        <v>0</v>
      </c>
      <c r="G711" s="137">
        <v>0</v>
      </c>
    </row>
    <row r="712" spans="3:7" ht="12.75">
      <c r="C712" s="140" t="s">
        <v>152</v>
      </c>
      <c r="D712" s="135" t="s">
        <v>90</v>
      </c>
      <c r="E712" s="136">
        <v>133</v>
      </c>
      <c r="F712" s="136">
        <v>0</v>
      </c>
      <c r="G712" s="136">
        <v>0</v>
      </c>
    </row>
    <row r="713" spans="3:7" ht="12.75">
      <c r="C713" s="138" t="s">
        <v>175</v>
      </c>
      <c r="D713" s="131" t="s">
        <v>90</v>
      </c>
      <c r="E713" s="137">
        <v>133</v>
      </c>
      <c r="F713" s="137">
        <v>0</v>
      </c>
      <c r="G713" s="137">
        <v>0</v>
      </c>
    </row>
    <row r="714" spans="3:7" ht="12.75">
      <c r="C714" s="153" t="s">
        <v>342</v>
      </c>
      <c r="D714" s="154" t="s">
        <v>343</v>
      </c>
      <c r="E714" s="155">
        <v>1859</v>
      </c>
      <c r="F714" s="155">
        <v>0</v>
      </c>
      <c r="G714" s="155">
        <v>0</v>
      </c>
    </row>
    <row r="715" spans="3:7" ht="12.75">
      <c r="C715" s="156" t="s">
        <v>253</v>
      </c>
      <c r="D715" s="157" t="s">
        <v>343</v>
      </c>
      <c r="E715" s="158">
        <v>1859</v>
      </c>
      <c r="F715" s="158">
        <v>0</v>
      </c>
      <c r="G715" s="158">
        <v>0</v>
      </c>
    </row>
    <row r="716" spans="3:7" ht="12.75">
      <c r="C716" s="159" t="s">
        <v>344</v>
      </c>
      <c r="D716" s="160" t="s">
        <v>343</v>
      </c>
      <c r="E716" s="161">
        <v>1859</v>
      </c>
      <c r="F716" s="161">
        <v>0</v>
      </c>
      <c r="G716" s="161">
        <v>0</v>
      </c>
    </row>
    <row r="717" spans="3:7" ht="12.75">
      <c r="C717" s="147" t="s">
        <v>134</v>
      </c>
      <c r="D717" s="148" t="s">
        <v>135</v>
      </c>
      <c r="E717" s="149">
        <v>930</v>
      </c>
      <c r="F717" s="149">
        <v>0</v>
      </c>
      <c r="G717" s="149">
        <v>0</v>
      </c>
    </row>
    <row r="718" spans="3:7" ht="12.75">
      <c r="C718" s="150" t="s">
        <v>136</v>
      </c>
      <c r="D718" s="151" t="s">
        <v>137</v>
      </c>
      <c r="E718" s="152">
        <v>930</v>
      </c>
      <c r="F718" s="152">
        <v>0</v>
      </c>
      <c r="G718" s="152">
        <v>0</v>
      </c>
    </row>
    <row r="719" spans="3:7" ht="12.75">
      <c r="C719" s="140" t="s">
        <v>150</v>
      </c>
      <c r="D719" s="135" t="s">
        <v>78</v>
      </c>
      <c r="E719" s="136">
        <v>797</v>
      </c>
      <c r="F719" s="136">
        <v>0</v>
      </c>
      <c r="G719" s="136">
        <v>0</v>
      </c>
    </row>
    <row r="720" spans="3:7" ht="12.75">
      <c r="C720" s="138" t="s">
        <v>168</v>
      </c>
      <c r="D720" s="131" t="s">
        <v>85</v>
      </c>
      <c r="E720" s="137">
        <v>664</v>
      </c>
      <c r="F720" s="137">
        <v>0</v>
      </c>
      <c r="G720" s="137">
        <v>0</v>
      </c>
    </row>
    <row r="721" spans="3:7" ht="12.75">
      <c r="C721" s="138" t="s">
        <v>170</v>
      </c>
      <c r="D721" s="131" t="s">
        <v>87</v>
      </c>
      <c r="E721" s="137">
        <v>133</v>
      </c>
      <c r="F721" s="137">
        <v>0</v>
      </c>
      <c r="G721" s="137">
        <v>0</v>
      </c>
    </row>
    <row r="722" spans="3:7" ht="12.75">
      <c r="C722" s="140" t="s">
        <v>152</v>
      </c>
      <c r="D722" s="135" t="s">
        <v>90</v>
      </c>
      <c r="E722" s="136">
        <v>133</v>
      </c>
      <c r="F722" s="136">
        <v>0</v>
      </c>
      <c r="G722" s="136">
        <v>0</v>
      </c>
    </row>
    <row r="723" spans="3:7" ht="12.75">
      <c r="C723" s="138" t="s">
        <v>175</v>
      </c>
      <c r="D723" s="131" t="s">
        <v>90</v>
      </c>
      <c r="E723" s="137">
        <v>133</v>
      </c>
      <c r="F723" s="137">
        <v>0</v>
      </c>
      <c r="G723" s="137">
        <v>0</v>
      </c>
    </row>
    <row r="724" spans="3:7" ht="12.75">
      <c r="C724" s="147" t="s">
        <v>155</v>
      </c>
      <c r="D724" s="148" t="s">
        <v>156</v>
      </c>
      <c r="E724" s="149">
        <v>929</v>
      </c>
      <c r="F724" s="149">
        <v>0</v>
      </c>
      <c r="G724" s="149">
        <v>0</v>
      </c>
    </row>
    <row r="725" spans="3:7" ht="12.75">
      <c r="C725" s="150" t="s">
        <v>157</v>
      </c>
      <c r="D725" s="151" t="s">
        <v>156</v>
      </c>
      <c r="E725" s="152">
        <v>929</v>
      </c>
      <c r="F725" s="152">
        <v>0</v>
      </c>
      <c r="G725" s="152">
        <v>0</v>
      </c>
    </row>
    <row r="726" spans="3:7" ht="12.75">
      <c r="C726" s="140" t="s">
        <v>150</v>
      </c>
      <c r="D726" s="135" t="s">
        <v>78</v>
      </c>
      <c r="E726" s="136">
        <v>929</v>
      </c>
      <c r="F726" s="136">
        <v>0</v>
      </c>
      <c r="G726" s="136">
        <v>0</v>
      </c>
    </row>
    <row r="727" spans="3:7" ht="12.75">
      <c r="C727" s="138" t="s">
        <v>168</v>
      </c>
      <c r="D727" s="131" t="s">
        <v>85</v>
      </c>
      <c r="E727" s="137">
        <v>929</v>
      </c>
      <c r="F727" s="137">
        <v>0</v>
      </c>
      <c r="G727" s="137">
        <v>0</v>
      </c>
    </row>
    <row r="728" spans="3:7" ht="12.75">
      <c r="C728" s="153" t="s">
        <v>345</v>
      </c>
      <c r="D728" s="154" t="s">
        <v>346</v>
      </c>
      <c r="E728" s="155">
        <v>5940</v>
      </c>
      <c r="F728" s="155">
        <v>5806.63</v>
      </c>
      <c r="G728" s="155">
        <v>97.7547138047138</v>
      </c>
    </row>
    <row r="729" spans="3:7" ht="12.75">
      <c r="C729" s="156" t="s">
        <v>257</v>
      </c>
      <c r="D729" s="157" t="s">
        <v>346</v>
      </c>
      <c r="E729" s="158">
        <v>5940</v>
      </c>
      <c r="F729" s="158">
        <v>5806.63</v>
      </c>
      <c r="G729" s="158">
        <v>97.7547138047138</v>
      </c>
    </row>
    <row r="730" spans="3:7" ht="12.75">
      <c r="C730" s="159" t="s">
        <v>347</v>
      </c>
      <c r="D730" s="160" t="s">
        <v>346</v>
      </c>
      <c r="E730" s="161">
        <v>5940</v>
      </c>
      <c r="F730" s="161">
        <v>5806.63</v>
      </c>
      <c r="G730" s="161">
        <v>97.7547138047138</v>
      </c>
    </row>
    <row r="731" spans="3:7" ht="12.75">
      <c r="C731" s="147" t="s">
        <v>134</v>
      </c>
      <c r="D731" s="148" t="s">
        <v>135</v>
      </c>
      <c r="E731" s="149">
        <v>1958</v>
      </c>
      <c r="F731" s="149">
        <v>1825</v>
      </c>
      <c r="G731" s="149">
        <v>93.2073544433095</v>
      </c>
    </row>
    <row r="732" spans="3:7" ht="12.75">
      <c r="C732" s="150" t="s">
        <v>136</v>
      </c>
      <c r="D732" s="151" t="s">
        <v>137</v>
      </c>
      <c r="E732" s="152">
        <v>1958</v>
      </c>
      <c r="F732" s="152">
        <v>1825</v>
      </c>
      <c r="G732" s="152">
        <v>93.2073544433095</v>
      </c>
    </row>
    <row r="733" spans="3:7" ht="12.75">
      <c r="C733" s="140" t="s">
        <v>150</v>
      </c>
      <c r="D733" s="135" t="s">
        <v>78</v>
      </c>
      <c r="E733" s="136">
        <v>1825</v>
      </c>
      <c r="F733" s="136">
        <v>1825</v>
      </c>
      <c r="G733" s="136">
        <v>100</v>
      </c>
    </row>
    <row r="734" spans="3:7" ht="12.75">
      <c r="C734" s="138" t="s">
        <v>168</v>
      </c>
      <c r="D734" s="131" t="s">
        <v>85</v>
      </c>
      <c r="E734" s="137">
        <v>1825</v>
      </c>
      <c r="F734" s="137">
        <v>1825</v>
      </c>
      <c r="G734" s="137">
        <v>100</v>
      </c>
    </row>
    <row r="735" spans="3:7" ht="12.75">
      <c r="C735" s="140" t="s">
        <v>152</v>
      </c>
      <c r="D735" s="135" t="s">
        <v>90</v>
      </c>
      <c r="E735" s="136">
        <v>133</v>
      </c>
      <c r="F735" s="136">
        <v>0</v>
      </c>
      <c r="G735" s="136">
        <v>0</v>
      </c>
    </row>
    <row r="736" spans="3:7" ht="12.75">
      <c r="C736" s="138" t="s">
        <v>175</v>
      </c>
      <c r="D736" s="131" t="s">
        <v>90</v>
      </c>
      <c r="E736" s="137">
        <v>133</v>
      </c>
      <c r="F736" s="137">
        <v>0</v>
      </c>
      <c r="G736" s="137">
        <v>0</v>
      </c>
    </row>
    <row r="737" spans="3:7" ht="12.75">
      <c r="C737" s="147" t="s">
        <v>155</v>
      </c>
      <c r="D737" s="148" t="s">
        <v>156</v>
      </c>
      <c r="E737" s="149">
        <v>3982</v>
      </c>
      <c r="F737" s="149">
        <v>3981.63</v>
      </c>
      <c r="G737" s="149">
        <v>99.99070818684078</v>
      </c>
    </row>
    <row r="738" spans="3:7" ht="12.75">
      <c r="C738" s="150" t="s">
        <v>157</v>
      </c>
      <c r="D738" s="151" t="s">
        <v>156</v>
      </c>
      <c r="E738" s="152">
        <v>3982</v>
      </c>
      <c r="F738" s="152">
        <v>3981.63</v>
      </c>
      <c r="G738" s="152">
        <v>99.99070818684078</v>
      </c>
    </row>
    <row r="739" spans="3:7" ht="12.75">
      <c r="C739" s="140" t="s">
        <v>150</v>
      </c>
      <c r="D739" s="135" t="s">
        <v>78</v>
      </c>
      <c r="E739" s="136">
        <v>3982</v>
      </c>
      <c r="F739" s="136">
        <v>3981.63</v>
      </c>
      <c r="G739" s="136">
        <v>99.99070818684078</v>
      </c>
    </row>
    <row r="740" spans="3:7" ht="12.75">
      <c r="C740" s="138" t="s">
        <v>168</v>
      </c>
      <c r="D740" s="131" t="s">
        <v>85</v>
      </c>
      <c r="E740" s="137">
        <v>3982</v>
      </c>
      <c r="F740" s="137">
        <v>3981.63</v>
      </c>
      <c r="G740" s="137">
        <v>99.99070818684078</v>
      </c>
    </row>
    <row r="741" ht="0" customHeight="1" hidden="1"/>
  </sheetData>
  <sheetProtection/>
  <mergeCells count="2">
    <mergeCell ref="C3:G3"/>
    <mergeCell ref="C6:G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GACKO PUČKO</cp:lastModifiedBy>
  <cp:lastPrinted>2023-07-25T14:50:53Z</cp:lastPrinted>
  <dcterms:created xsi:type="dcterms:W3CDTF">2022-08-12T12:51:27Z</dcterms:created>
  <dcterms:modified xsi:type="dcterms:W3CDTF">2024-02-06T10:18:34Z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